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SES RURAL CENTRU 303554\PLAN DE AFACERI\PA\"/>
    </mc:Choice>
  </mc:AlternateContent>
  <xr:revisionPtr revIDLastSave="0" documentId="13_ncr:1_{144A6A30-A583-4007-8B24-F7E17220ADEE}" xr6:coauthVersionLast="47" xr6:coauthVersionMax="47" xr10:uidLastSave="{00000000-0000-0000-0000-000000000000}"/>
  <bookViews>
    <workbookView xWindow="-120" yWindow="-120" windowWidth="29040" windowHeight="15720" xr2:uid="{00000000-000D-0000-FFFF-FFFF00000000}"/>
  </bookViews>
  <sheets>
    <sheet name="Anexa 2.A. Finanţarea proiectul" sheetId="1" r:id="rId1"/>
  </sheets>
  <definedNames>
    <definedName name="_GoBack" localSheetId="0">'Anexa 2.A. Finanţarea proiectul'!#REF!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5" i="1" l="1"/>
  <c r="F18" i="1"/>
  <c r="F24" i="1"/>
  <c r="F54" i="1"/>
  <c r="F53" i="1"/>
  <c r="J22" i="1"/>
  <c r="F22" i="1"/>
  <c r="K22" i="1" l="1"/>
  <c r="F52" i="1"/>
  <c r="J80" i="1"/>
  <c r="F38" i="1"/>
  <c r="F39" i="1"/>
  <c r="F40" i="1"/>
  <c r="F41" i="1"/>
  <c r="F42" i="1"/>
  <c r="F43" i="1"/>
  <c r="F44" i="1"/>
  <c r="F45" i="1"/>
  <c r="F46" i="1"/>
  <c r="J66" i="1"/>
  <c r="J33" i="1"/>
  <c r="K33" i="1" s="1"/>
  <c r="F31" i="1"/>
  <c r="F59" i="1" l="1"/>
  <c r="F37" i="1"/>
  <c r="F36" i="1" s="1"/>
  <c r="F21" i="1"/>
  <c r="F20" i="1"/>
  <c r="J20" i="1"/>
  <c r="J21" i="1"/>
  <c r="J19" i="1"/>
  <c r="F19" i="1"/>
  <c r="K19" i="1" l="1"/>
  <c r="F49" i="1"/>
  <c r="F35" i="1" s="1"/>
  <c r="J18" i="1"/>
  <c r="J86" i="1"/>
  <c r="F86" i="1"/>
  <c r="J83" i="1"/>
  <c r="F83" i="1"/>
  <c r="J79" i="1"/>
  <c r="F79" i="1"/>
  <c r="J76" i="1"/>
  <c r="F76" i="1"/>
  <c r="J71" i="1"/>
  <c r="F71" i="1"/>
  <c r="J68" i="1"/>
  <c r="F68" i="1"/>
  <c r="J65" i="1"/>
  <c r="F65" i="1"/>
  <c r="J62" i="1"/>
  <c r="F62" i="1"/>
  <c r="J58" i="1"/>
  <c r="F58" i="1"/>
  <c r="J35" i="1"/>
  <c r="J30" i="1"/>
  <c r="F30" i="1"/>
  <c r="J25" i="1"/>
  <c r="F25" i="1"/>
  <c r="K87" i="1"/>
  <c r="K85" i="1"/>
  <c r="K84" i="1"/>
  <c r="K82" i="1"/>
  <c r="K78" i="1"/>
  <c r="K77" i="1"/>
  <c r="K75" i="1"/>
  <c r="K74" i="1"/>
  <c r="K73" i="1"/>
  <c r="K72" i="1"/>
  <c r="K69" i="1"/>
  <c r="K67" i="1"/>
  <c r="K63" i="1"/>
  <c r="K61" i="1"/>
  <c r="K60" i="1"/>
  <c r="K35" i="1" l="1"/>
  <c r="J17" i="1"/>
  <c r="J91" i="1" s="1"/>
  <c r="K24" i="1"/>
  <c r="F17" i="1"/>
  <c r="K79" i="1"/>
  <c r="K62" i="1"/>
  <c r="K83" i="1"/>
  <c r="K65" i="1"/>
  <c r="F91" i="1" l="1"/>
  <c r="K18" i="1"/>
  <c r="K20" i="1"/>
  <c r="K23" i="1"/>
  <c r="K25" i="1"/>
  <c r="K26" i="1"/>
  <c r="K27" i="1"/>
  <c r="K28" i="1"/>
  <c r="K29" i="1"/>
  <c r="K30" i="1"/>
  <c r="K31" i="1"/>
  <c r="K32" i="1"/>
  <c r="K47" i="1"/>
  <c r="K48" i="1"/>
  <c r="K49" i="1"/>
  <c r="K55" i="1"/>
  <c r="K66" i="1"/>
  <c r="K21" i="1" l="1"/>
  <c r="K36" i="1"/>
  <c r="K17" i="1"/>
  <c r="K91" i="1" l="1"/>
  <c r="F97" i="1"/>
  <c r="K16" i="1"/>
  <c r="F95" i="1" l="1"/>
  <c r="F96" i="1"/>
</calcChain>
</file>

<file path=xl/sharedStrings.xml><?xml version="1.0" encoding="utf-8"?>
<sst xmlns="http://schemas.openxmlformats.org/spreadsheetml/2006/main" count="161" uniqueCount="152">
  <si>
    <t>Denumirea capitolelor şi subcapitolelor</t>
  </si>
  <si>
    <t>TOTAL</t>
  </si>
  <si>
    <t>col. 2</t>
  </si>
  <si>
    <t>col. 1</t>
  </si>
  <si>
    <t>Nr. crt.</t>
  </si>
  <si>
    <t>2.1.</t>
  </si>
  <si>
    <t>2.2.</t>
  </si>
  <si>
    <t>2.3.</t>
  </si>
  <si>
    <t>2.4.</t>
  </si>
  <si>
    <t>Cheltuieli cu salariile personalului nou-angajat</t>
  </si>
  <si>
    <t>Prelucrare date</t>
  </si>
  <si>
    <t>Întreţinere, actualizare si dezvoltare aplicaţii informatice</t>
  </si>
  <si>
    <t>Achiziţionare de publicaţii, cărţi, reviste de specialitate relevante pentru operaţiune, în format tipărit şi/sau electronic</t>
  </si>
  <si>
    <t>Concesiuni, brevete, licenţe, mărci comerciale, drepturi si active similare</t>
  </si>
  <si>
    <t>Sursele de finanţare</t>
  </si>
  <si>
    <t>Valoare</t>
  </si>
  <si>
    <t>Calcul</t>
  </si>
  <si>
    <t>I.</t>
  </si>
  <si>
    <t>II.</t>
  </si>
  <si>
    <t>= I.b.</t>
  </si>
  <si>
    <t>III.</t>
  </si>
  <si>
    <t>TOTAL GENERAL</t>
  </si>
  <si>
    <t>= I.a.+I.b.</t>
  </si>
  <si>
    <t>= I.a.</t>
  </si>
  <si>
    <t>Finanţare nerambursabilă solicitată**)</t>
  </si>
  <si>
    <t>**)</t>
  </si>
  <si>
    <t>*)</t>
  </si>
  <si>
    <r>
      <t xml:space="preserve">Valoarea totală a proiectului, </t>
    </r>
    <r>
      <rPr>
        <sz val="10"/>
        <rFont val="Times New Roman"/>
        <family val="1"/>
        <charset val="238"/>
      </rPr>
      <t>din care:</t>
    </r>
  </si>
  <si>
    <t>Taxe pentru înființarea de întreprinderi</t>
  </si>
  <si>
    <t>Ajutor financiar nerambursabil</t>
  </si>
  <si>
    <t>Contributie proprie</t>
  </si>
  <si>
    <t>1.1.</t>
  </si>
  <si>
    <t>Onorarii/ venituri asimilate salariilor pentru experți proprii/ cooptați</t>
  </si>
  <si>
    <t>1.2.</t>
  </si>
  <si>
    <t xml:space="preserve">1.3. </t>
  </si>
  <si>
    <t>Cheltuieli cu deplasarea personalului întreprinderilor nou-înfiinţate:</t>
  </si>
  <si>
    <t>2.4 Taxe şi asigurări de călătorie și asigurări medicale aferente deplasării</t>
  </si>
  <si>
    <t>Cheltuieli pentru cazare</t>
  </si>
  <si>
    <t>Cheltuieli pt transportul persoanelor (inclusiv transportul efectuat cu mijloacele de transport în comun sau taxi, gară, autogară sau port şi locul delegării ori locul de cazare, precum şi transportul efectuat pe distanța dintre locul de cazare şi locul delegării)</t>
  </si>
  <si>
    <t>Cheltuieli cu diurna personalului propriu</t>
  </si>
  <si>
    <t>Cheltuieli aferente diverselor achiziţii de servicii specializate, pentru care beneficiarul ajutorului de minimis nu are expertiza necesară</t>
  </si>
  <si>
    <t>Cheltuieli cu achiziția de active fixe corporale (altele decât terenuri și imobile), obiecte de inventar, materii prime și materiale, inclusiv materiale consumabile, alte cheltuieli pentru investiţii necesare funcţionării întreprinderilor</t>
  </si>
  <si>
    <t>Cheltuieli cu închirierea de sedii (inclusiv depozite), spații pentru desfășurarea diverselor activițăți ale întreprinderii, echipamente, vehicule, diverse bunuri</t>
  </si>
  <si>
    <t>Cheltuieli de leasing fără achiziție (leasing operațional) aferente funcţionării întreprinderilor (rate de leasing operațional plătite de întreprindere pt: echipamente, vehicule, diverse bunuri mobile și imobile)</t>
  </si>
  <si>
    <t>Utilităţi aferente funcţionării întreprinderilor</t>
  </si>
  <si>
    <t>Servicii de întreţinere şi reparare de echipamente şi mijloace de transport aferente funcţionării întreprinderilor</t>
  </si>
  <si>
    <t>Arhivare de documente aferente funcţionării întreprinderilor</t>
  </si>
  <si>
    <t>Cheltuieli financiare şi juridice (notariale) aferente funcţionării întreprinderilor</t>
  </si>
  <si>
    <t xml:space="preserve"> Servicii de administrare a clădirilor aferente funcţionării întreprinderilor</t>
  </si>
  <si>
    <t>Conectare la reţele informatice aferente funcţionării întreprinderilor</t>
  </si>
  <si>
    <t>Cheltuieli de informare şi publicitate aferente funcţionării întreprinderilor</t>
  </si>
  <si>
    <t>Alte cheltuieli aferente funcţionării întreprinderilor</t>
  </si>
  <si>
    <t>Contribuţia solicitantului</t>
  </si>
  <si>
    <t>Anexa 2.A. Finanţarea proiectului</t>
  </si>
  <si>
    <t>Cheltuieli salariale (brut)</t>
  </si>
  <si>
    <t>Contribuţii sociale aferente cheltuielilor salariale şi cheltuielilor asimilate acestora (CAM angajatori)</t>
  </si>
  <si>
    <t>Exemplu -Servicii contabilitate</t>
  </si>
  <si>
    <t>Exemplu - Servicii de marketing si publicitate (concept, web, pliante, spot radio, spot TV, publicitate online ș.a.)</t>
  </si>
  <si>
    <t>Exemplu - Servicii SSM-PSI</t>
  </si>
  <si>
    <t>3.4</t>
  </si>
  <si>
    <t>Exemplu - Servicii de formare profesionasla</t>
  </si>
  <si>
    <t>MIJLOACE FIXE (valoare mai mare de 2500 lei)</t>
  </si>
  <si>
    <t>OBIECTE INVENTAR (valoare mai mica de 2500 lei)</t>
  </si>
  <si>
    <t>Materii prime</t>
  </si>
  <si>
    <t>Materiale</t>
  </si>
  <si>
    <t>Materiale consumabile</t>
  </si>
  <si>
    <t>Investitii</t>
  </si>
  <si>
    <t>Exemplu - Inchiriere depozit</t>
  </si>
  <si>
    <t>Exemplu - Inchiriere echipamente</t>
  </si>
  <si>
    <t>6.1</t>
  </si>
  <si>
    <t>Exemplu - Leasing operational autoturism pentru aprovizionare și livrare</t>
  </si>
  <si>
    <t>6.2</t>
  </si>
  <si>
    <t>Exemplu-  Lesing operational utilaj</t>
  </si>
  <si>
    <t>7.1</t>
  </si>
  <si>
    <t xml:space="preserve">Exemplu - Utilitati spatiu (gaz, curent, apă, salubritate, canalizare, internet s.a.) </t>
  </si>
  <si>
    <t>8.1</t>
  </si>
  <si>
    <t>Exemplu - Servicii de administrare a clădire - sediu social</t>
  </si>
  <si>
    <t>8.2</t>
  </si>
  <si>
    <t>Exemplu - Servicii de administrare a clădire - punct de lucru</t>
  </si>
  <si>
    <t>9.1</t>
  </si>
  <si>
    <t>Exemplu- Reparatie autoturism</t>
  </si>
  <si>
    <t>9.2</t>
  </si>
  <si>
    <t>Exemplu - reparatie utilaj</t>
  </si>
  <si>
    <t>9.3</t>
  </si>
  <si>
    <t>Exemplu - mentenanta utilaje</t>
  </si>
  <si>
    <t>Exemplu - comisioane bancare</t>
  </si>
  <si>
    <t>Exemplu - taxe notariale</t>
  </si>
  <si>
    <t>12.1</t>
  </si>
  <si>
    <t>Exemplu - abonament internet</t>
  </si>
  <si>
    <t>12.2</t>
  </si>
  <si>
    <t>Exemplu - abonament telefon</t>
  </si>
  <si>
    <t>12.3</t>
  </si>
  <si>
    <t>Exemplu - abonament TV</t>
  </si>
  <si>
    <t>13.1</t>
  </si>
  <si>
    <t>Exemplu - publicitate pe Google  sau alte retele de socializare</t>
  </si>
  <si>
    <t>13.2</t>
  </si>
  <si>
    <t xml:space="preserve">Exemplu - reclame si spoturi publicitate </t>
  </si>
  <si>
    <t>4.1.1</t>
  </si>
  <si>
    <t>4.1.2</t>
  </si>
  <si>
    <t>4.1.3</t>
  </si>
  <si>
    <t>Nr. ore/zi</t>
  </si>
  <si>
    <t>Nr/luni</t>
  </si>
  <si>
    <t>Salariu/luna</t>
  </si>
  <si>
    <t>luni</t>
  </si>
  <si>
    <t>Materiale constructii</t>
  </si>
  <si>
    <t>Materiale sanitare</t>
  </si>
  <si>
    <t>4.4.1</t>
  </si>
  <si>
    <t>4.4.2</t>
  </si>
  <si>
    <t>Amenajare spatiu punct de lucru</t>
  </si>
  <si>
    <t>Amenajare spatiu sediu social</t>
  </si>
  <si>
    <t>4.5.1</t>
  </si>
  <si>
    <t>4.5.2</t>
  </si>
  <si>
    <t>Materiale consumabile birotica papetarie</t>
  </si>
  <si>
    <t>Materiale consumabile curatenie</t>
  </si>
  <si>
    <t>4.6.1</t>
  </si>
  <si>
    <t>4.6.2</t>
  </si>
  <si>
    <t>col.3</t>
  </si>
  <si>
    <t>col.4</t>
  </si>
  <si>
    <t>col.5</t>
  </si>
  <si>
    <t>col. 6</t>
  </si>
  <si>
    <t>col.7</t>
  </si>
  <si>
    <t>col.8</t>
  </si>
  <si>
    <t>col.9</t>
  </si>
  <si>
    <t>col. 10</t>
  </si>
  <si>
    <t>col. 11</t>
  </si>
  <si>
    <t>Exemplu - Închiriere spatiu desfășurare activitate (aproximativ 40 mp)</t>
  </si>
  <si>
    <t>4.1.4</t>
  </si>
  <si>
    <t>4.1.5</t>
  </si>
  <si>
    <t>4.1.6</t>
  </si>
  <si>
    <t>4.1.7</t>
  </si>
  <si>
    <t>4.1.8</t>
  </si>
  <si>
    <t>4.1.9</t>
  </si>
  <si>
    <t>4.1.10</t>
  </si>
  <si>
    <t>GPS Unistrong G990II + controller P9III</t>
  </si>
  <si>
    <t>STAȚIE TOTALĂ GEOMAX Zoom95, A5, 3" Package</t>
  </si>
  <si>
    <t>DRONĂ DJI PHANTOM 4 RTK</t>
  </si>
  <si>
    <t>ZWCad 2022 Professional</t>
  </si>
  <si>
    <t>TopoLT+ProfLT+TransLT V14</t>
  </si>
  <si>
    <t>Sistem Desktop PC Gaming GRT White RGB</t>
  </si>
  <si>
    <t>Monitor LED IPS DELL P2423, 24"</t>
  </si>
  <si>
    <t>Laptop Gaming DELL G15 5511</t>
  </si>
  <si>
    <r>
      <t xml:space="preserve">Ajutorul financiar nerambursabil aferent fiecărui plan de afaceri va fi în cuantum de maxim 65.000 </t>
    </r>
    <r>
      <rPr>
        <b/>
        <sz val="10"/>
        <color theme="1"/>
        <rFont val="Calibri"/>
        <family val="2"/>
        <charset val="238"/>
      </rPr>
      <t>€</t>
    </r>
    <r>
      <rPr>
        <b/>
        <sz val="10"/>
        <color theme="1"/>
        <rFont val="Times New Roman"/>
        <family val="1"/>
        <charset val="238"/>
      </rPr>
      <t xml:space="preserve"> la cursul de 4.9638 </t>
    </r>
  </si>
  <si>
    <t>Ajutorul financiar nerambursabil aferent fiecărui plan de afaceri in lei este în cuantum de maxim 322.647,00 RON</t>
  </si>
  <si>
    <t>***)</t>
  </si>
  <si>
    <t>Valoarea cheltuielilor salariale bugetate la nivel de plan de afaceri nu poate depasi aloarea de 216.000 RON.</t>
  </si>
  <si>
    <t>Proiect cofinanțat din Fondul Social European prin Programul Incluziune și Demnitate Socială  
Prioritate: P3.Protejarea dreptului la demnitate socială
Obiectivul specific: ESO4.1. Îmbunătățirea accesului la piața muncii și măsuri de activare pentru toate persoanele aflate în căutarea unui loc de muncă, în special pentru tineri, îndeosebi prin implementarea Garanței pentru tineret, pentru șomerii de lungă durată și grupurile defavorizate de pe piața muncii și pentru persoanele inactive, precum și prin promovarea desfășurării de activități independente și a economiei sociale (FSE+)
Apel: PIDS/83/PIDS_P3/OP4/ESO4.1/PIDS_A12 - Sprijin pentru înființarea de întreprinderi sociale în mediul rural - Regiuni mai puțin dezvoltate
Proiect: START SOCIAL RURAL - Dezvoltarea antreprenoriatului prin educație si solidaritate in regiunea CENTRU
Cod proiect: 303554</t>
  </si>
  <si>
    <t>Salariat 1- Inginer  4 ore/zi * 17 luni * lei/luna</t>
  </si>
  <si>
    <t>Salariat 2 - Secretara 4 ore/zi * 14 luni * lei/luna</t>
  </si>
  <si>
    <t>Salariat 3 - Tehnician  4 ore/zi * 14 luni * lei/luna</t>
  </si>
  <si>
    <t>Salariat 4 - Tehnician 4 ore/zi * 14 luni * lei/luna</t>
  </si>
  <si>
    <t>****)</t>
  </si>
  <si>
    <t>Valoarea cofinantarii obligatorii este minim 10% din ajutorul financiar nerambursabil aferent ficarui plan de afaceri ( pentru valoarea maxima 322.647 RON Cofinantarea este de 32.264,7RON)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</si>
</sst>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238"/>
      <scheme val="minor"/>
    </font>
    <font>
      <sz val="11"/>
      <color theme="1"/>
      <name val="Calibri"/>
      <family val="2"/>
      <scheme val="minor"/>
    </font>
    <font>
      <sz val="10"/>
      <name val="Arial"/>
      <family val="2"/>
      <charset val="238"/>
    </font>
    <font>
      <sz val="10"/>
      <name val="Times New Roman"/>
      <family val="1"/>
      <charset val="238"/>
    </font>
    <font>
      <sz val="10"/>
      <color theme="1"/>
      <name val="Times New Roman"/>
      <family val="1"/>
      <charset val="238"/>
    </font>
    <font>
      <b/>
      <sz val="10"/>
      <name val="Times New Roman"/>
      <family val="1"/>
      <charset val="238"/>
    </font>
    <font>
      <i/>
      <sz val="10"/>
      <name val="Times New Roman"/>
      <family val="1"/>
      <charset val="238"/>
    </font>
    <font>
      <b/>
      <sz val="10"/>
      <color theme="1"/>
      <name val="Times New Roman"/>
      <family val="1"/>
      <charset val="238"/>
    </font>
    <font>
      <b/>
      <sz val="10"/>
      <color theme="1"/>
      <name val="Calibri"/>
      <family val="2"/>
      <charset val="238"/>
    </font>
    <font>
      <b/>
      <sz val="10"/>
      <color theme="1"/>
      <name val="Times New Roman"/>
      <family val="1"/>
    </font>
    <font>
      <b/>
      <sz val="14"/>
      <color theme="1"/>
      <name val="Times New Roman"/>
      <family val="1"/>
    </font>
    <font>
      <b/>
      <sz val="12"/>
      <color theme="1"/>
      <name val="Times New Roman"/>
      <family val="1"/>
    </font>
    <font>
      <sz val="8"/>
      <name val="Calibri"/>
      <family val="2"/>
      <charset val="238"/>
      <scheme val="minor"/>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cellStyleXfs>
  <cellXfs count="70">
    <xf numFmtId="0" fontId="0" fillId="0" borderId="0" xfId="0"/>
    <xf numFmtId="0" fontId="4" fillId="0" borderId="0" xfId="0" applyFont="1"/>
    <xf numFmtId="0" fontId="6" fillId="0" borderId="11" xfId="1" applyFont="1" applyBorder="1" applyAlignment="1">
      <alignment horizontal="center" wrapText="1"/>
    </xf>
    <xf numFmtId="0" fontId="3" fillId="0" borderId="0" xfId="0" applyFont="1" applyProtection="1">
      <protection locked="0"/>
    </xf>
    <xf numFmtId="0" fontId="3" fillId="0" borderId="0" xfId="0" applyFont="1" applyAlignment="1" applyProtection="1">
      <alignment wrapText="1"/>
      <protection locked="0"/>
    </xf>
    <xf numFmtId="0" fontId="3"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3" fillId="0" borderId="0" xfId="0" applyFont="1" applyAlignment="1" applyProtection="1">
      <alignment horizontal="right"/>
      <protection locked="0"/>
    </xf>
    <xf numFmtId="0" fontId="7" fillId="2" borderId="11" xfId="0" applyFont="1" applyFill="1" applyBorder="1" applyAlignment="1">
      <alignment vertical="center" wrapText="1"/>
    </xf>
    <xf numFmtId="0" fontId="4" fillId="2" borderId="11" xfId="0" applyFont="1" applyFill="1" applyBorder="1" applyAlignment="1">
      <alignment vertical="center"/>
    </xf>
    <xf numFmtId="0" fontId="4" fillId="0" borderId="0" xfId="0" applyFont="1" applyAlignment="1">
      <alignment vertical="center"/>
    </xf>
    <xf numFmtId="2" fontId="4" fillId="0" borderId="11" xfId="0" applyNumberFormat="1" applyFont="1" applyBorder="1" applyAlignment="1">
      <alignment horizontal="center" vertical="center"/>
    </xf>
    <xf numFmtId="0" fontId="4" fillId="0" borderId="11" xfId="0" applyFont="1" applyBorder="1" applyAlignment="1">
      <alignment vertical="center" wrapText="1"/>
    </xf>
    <xf numFmtId="0" fontId="4" fillId="0" borderId="11" xfId="0" applyFont="1" applyBorder="1" applyAlignment="1">
      <alignment vertical="center"/>
    </xf>
    <xf numFmtId="0" fontId="7" fillId="0" borderId="0" xfId="0" applyFont="1" applyAlignment="1">
      <alignment vertical="center"/>
    </xf>
    <xf numFmtId="0" fontId="5" fillId="0" borderId="0" xfId="0" applyFont="1" applyAlignme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5" xfId="0" applyFont="1" applyBorder="1" applyAlignment="1">
      <alignment horizontal="left" vertical="center" wrapText="1"/>
    </xf>
    <xf numFmtId="0" fontId="5" fillId="0" borderId="6" xfId="0" applyFont="1" applyBorder="1" applyAlignment="1">
      <alignment horizontal="right" vertical="center" wrapText="1"/>
    </xf>
    <xf numFmtId="4" fontId="5" fillId="0" borderId="6" xfId="0" applyNumberFormat="1" applyFont="1" applyBorder="1" applyAlignment="1">
      <alignment horizontal="right" vertical="center"/>
    </xf>
    <xf numFmtId="4" fontId="3" fillId="0" borderId="3" xfId="0" applyNumberFormat="1" applyFont="1" applyBorder="1" applyAlignment="1">
      <alignment horizontal="right" vertical="center"/>
    </xf>
    <xf numFmtId="0" fontId="5" fillId="0" borderId="7" xfId="0" applyFont="1" applyBorder="1" applyAlignment="1">
      <alignment horizontal="left" vertical="center"/>
    </xf>
    <xf numFmtId="0" fontId="5" fillId="0" borderId="8" xfId="0" applyFont="1" applyBorder="1" applyAlignment="1">
      <alignment horizontal="right" vertical="center" wrapText="1"/>
    </xf>
    <xf numFmtId="4" fontId="5" fillId="0" borderId="8" xfId="0" applyNumberFormat="1" applyFont="1" applyBorder="1" applyAlignment="1" applyProtection="1">
      <alignment horizontal="right" vertical="center"/>
      <protection locked="0"/>
    </xf>
    <xf numFmtId="0" fontId="4" fillId="0" borderId="0" xfId="0" applyFont="1" applyAlignment="1">
      <alignment horizontal="right"/>
    </xf>
    <xf numFmtId="0" fontId="4" fillId="0" borderId="0" xfId="0" applyFont="1" applyAlignment="1">
      <alignment horizontal="center"/>
    </xf>
    <xf numFmtId="2" fontId="7" fillId="2" borderId="11" xfId="0" applyNumberFormat="1" applyFont="1" applyFill="1" applyBorder="1" applyAlignment="1">
      <alignment horizontal="left" vertical="center"/>
    </xf>
    <xf numFmtId="1" fontId="7" fillId="2" borderId="11" xfId="0" applyNumberFormat="1" applyFont="1" applyFill="1" applyBorder="1" applyAlignment="1">
      <alignment horizontal="center" vertical="center"/>
    </xf>
    <xf numFmtId="164" fontId="4" fillId="0" borderId="11" xfId="0" applyNumberFormat="1" applyFont="1" applyBorder="1" applyAlignment="1">
      <alignment horizontal="center" vertical="center"/>
    </xf>
    <xf numFmtId="0" fontId="10" fillId="0" borderId="0" xfId="0" applyFont="1" applyAlignment="1">
      <alignment horizontal="right"/>
    </xf>
    <xf numFmtId="49" fontId="7" fillId="0" borderId="11" xfId="0" applyNumberFormat="1" applyFont="1" applyBorder="1" applyAlignment="1">
      <alignment horizontal="center" vertical="center"/>
    </xf>
    <xf numFmtId="0" fontId="7" fillId="0" borderId="11" xfId="0" applyFont="1" applyBorder="1" applyAlignment="1">
      <alignment vertical="center" wrapText="1"/>
    </xf>
    <xf numFmtId="2" fontId="4" fillId="3" borderId="11" xfId="0" applyNumberFormat="1" applyFont="1" applyFill="1" applyBorder="1" applyAlignment="1">
      <alignment vertical="center"/>
    </xf>
    <xf numFmtId="0" fontId="7" fillId="3" borderId="10" xfId="0"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14" xfId="0" applyFont="1" applyBorder="1" applyAlignment="1">
      <alignment horizontal="right" vertical="center" wrapText="1"/>
    </xf>
    <xf numFmtId="2" fontId="7" fillId="2" borderId="11" xfId="0" applyNumberFormat="1" applyFont="1" applyFill="1" applyBorder="1" applyAlignment="1">
      <alignment vertical="center" wrapText="1"/>
    </xf>
    <xf numFmtId="2" fontId="7" fillId="0" borderId="11" xfId="0" applyNumberFormat="1" applyFont="1" applyBorder="1" applyAlignment="1">
      <alignment vertical="center" wrapText="1"/>
    </xf>
    <xf numFmtId="4" fontId="4" fillId="0" borderId="0" xfId="0" applyNumberFormat="1" applyFont="1"/>
    <xf numFmtId="164" fontId="4" fillId="0" borderId="11" xfId="0" applyNumberFormat="1" applyFont="1" applyBorder="1" applyAlignment="1">
      <alignment vertical="center"/>
    </xf>
    <xf numFmtId="164" fontId="7" fillId="2" borderId="11" xfId="0" applyNumberFormat="1" applyFont="1" applyFill="1" applyBorder="1" applyAlignment="1">
      <alignment vertical="center" wrapText="1"/>
    </xf>
    <xf numFmtId="2" fontId="4" fillId="0" borderId="11" xfId="0" applyNumberFormat="1" applyFont="1" applyBorder="1" applyAlignment="1">
      <alignment vertical="center" wrapText="1"/>
    </xf>
    <xf numFmtId="0" fontId="11" fillId="0" borderId="0" xfId="0" applyFont="1" applyAlignment="1">
      <alignment horizontal="center" vertical="center" wrapText="1"/>
    </xf>
    <xf numFmtId="0" fontId="9" fillId="0" borderId="0" xfId="0" applyFont="1" applyAlignment="1">
      <alignment vertical="center" wrapText="1"/>
    </xf>
    <xf numFmtId="0" fontId="7" fillId="0" borderId="0" xfId="0" applyFont="1" applyAlignment="1">
      <alignment vertical="center" wrapText="1"/>
    </xf>
    <xf numFmtId="49" fontId="6" fillId="0" borderId="8"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0" fontId="5" fillId="0" borderId="0" xfId="0" applyFont="1" applyAlignment="1" applyProtection="1">
      <alignment wrapText="1"/>
      <protection locked="0"/>
    </xf>
    <xf numFmtId="0" fontId="5" fillId="0" borderId="0" xfId="0" applyFont="1" applyProtection="1">
      <protection locked="0"/>
    </xf>
    <xf numFmtId="0" fontId="7"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5" fillId="0" borderId="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49" fontId="6" fillId="0" borderId="6"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0" fontId="5" fillId="0" borderId="11" xfId="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2" fontId="4" fillId="2" borderId="11" xfId="0" applyNumberFormat="1" applyFont="1" applyFill="1" applyBorder="1" applyAlignment="1">
      <alignment vertical="center"/>
    </xf>
    <xf numFmtId="0" fontId="4" fillId="0" borderId="0" xfId="0" applyFont="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3"/>
  <sheetViews>
    <sheetView tabSelected="1" zoomScale="86" zoomScaleNormal="86" workbookViewId="0">
      <selection activeCell="S6" sqref="S6"/>
    </sheetView>
  </sheetViews>
  <sheetFormatPr defaultColWidth="9.140625" defaultRowHeight="12.75" x14ac:dyDescent="0.2"/>
  <cols>
    <col min="1" max="1" width="5.7109375" style="27" customWidth="1"/>
    <col min="2" max="2" width="50.5703125" style="1" customWidth="1"/>
    <col min="3" max="3" width="9.28515625" style="1" customWidth="1"/>
    <col min="4" max="4" width="10.5703125" style="1" customWidth="1"/>
    <col min="5" max="5" width="12.5703125" style="1" customWidth="1"/>
    <col min="6" max="6" width="13.42578125" style="1" customWidth="1"/>
    <col min="7" max="7" width="9.28515625" style="1" customWidth="1"/>
    <col min="8" max="8" width="10.5703125" style="1" customWidth="1"/>
    <col min="9" max="9" width="11.28515625" style="1" customWidth="1"/>
    <col min="10" max="10" width="10.7109375" style="1" customWidth="1"/>
    <col min="11" max="11" width="12.42578125" style="1" customWidth="1"/>
    <col min="12" max="13" width="9.140625" style="1"/>
    <col min="14" max="14" width="9.85546875" style="1" bestFit="1" customWidth="1"/>
    <col min="15" max="16384" width="9.140625" style="1"/>
  </cols>
  <sheetData>
    <row r="1" spans="1:11" ht="24" customHeight="1" x14ac:dyDescent="0.2">
      <c r="A1" s="44" t="s">
        <v>145</v>
      </c>
      <c r="B1" s="44"/>
      <c r="C1" s="44"/>
      <c r="D1" s="44"/>
      <c r="E1" s="44"/>
      <c r="F1" s="44"/>
      <c r="G1" s="44"/>
      <c r="H1" s="44"/>
      <c r="I1" s="44"/>
      <c r="J1" s="44"/>
      <c r="K1" s="44"/>
    </row>
    <row r="2" spans="1:11" ht="15.75" customHeight="1" x14ac:dyDescent="0.2">
      <c r="A2" s="44"/>
      <c r="B2" s="44"/>
      <c r="C2" s="44"/>
      <c r="D2" s="44"/>
      <c r="E2" s="44"/>
      <c r="F2" s="44"/>
      <c r="G2" s="44"/>
      <c r="H2" s="44"/>
      <c r="I2" s="44"/>
      <c r="J2" s="44"/>
      <c r="K2" s="44"/>
    </row>
    <row r="3" spans="1:11" ht="15.75" customHeight="1" x14ac:dyDescent="0.2">
      <c r="A3" s="44"/>
      <c r="B3" s="44"/>
      <c r="C3" s="44"/>
      <c r="D3" s="44"/>
      <c r="E3" s="44"/>
      <c r="F3" s="44"/>
      <c r="G3" s="44"/>
      <c r="H3" s="44"/>
      <c r="I3" s="44"/>
      <c r="J3" s="44"/>
      <c r="K3" s="44"/>
    </row>
    <row r="4" spans="1:11" ht="15.75" customHeight="1" x14ac:dyDescent="0.2">
      <c r="A4" s="44"/>
      <c r="B4" s="44"/>
      <c r="C4" s="44"/>
      <c r="D4" s="44"/>
      <c r="E4" s="44"/>
      <c r="F4" s="44"/>
      <c r="G4" s="44"/>
      <c r="H4" s="44"/>
      <c r="I4" s="44"/>
      <c r="J4" s="44"/>
      <c r="K4" s="44"/>
    </row>
    <row r="5" spans="1:11" ht="15.75" customHeight="1" x14ac:dyDescent="0.2">
      <c r="A5" s="44"/>
      <c r="B5" s="44"/>
      <c r="C5" s="44"/>
      <c r="D5" s="44"/>
      <c r="E5" s="44"/>
      <c r="F5" s="44"/>
      <c r="G5" s="44"/>
      <c r="H5" s="44"/>
      <c r="I5" s="44"/>
      <c r="J5" s="44"/>
      <c r="K5" s="44"/>
    </row>
    <row r="6" spans="1:11" ht="40.5" customHeight="1" x14ac:dyDescent="0.2">
      <c r="A6" s="44"/>
      <c r="B6" s="44"/>
      <c r="C6" s="44"/>
      <c r="D6" s="44"/>
      <c r="E6" s="44"/>
      <c r="F6" s="44"/>
      <c r="G6" s="44"/>
      <c r="H6" s="44"/>
      <c r="I6" s="44"/>
      <c r="J6" s="44"/>
      <c r="K6" s="44"/>
    </row>
    <row r="7" spans="1:11" x14ac:dyDescent="0.2">
      <c r="A7" s="44"/>
      <c r="B7" s="44"/>
      <c r="C7" s="44"/>
      <c r="D7" s="44"/>
      <c r="E7" s="44"/>
      <c r="F7" s="44"/>
      <c r="G7" s="44"/>
      <c r="H7" s="44"/>
      <c r="I7" s="44"/>
      <c r="J7" s="44"/>
      <c r="K7" s="44"/>
    </row>
    <row r="8" spans="1:11" x14ac:dyDescent="0.2">
      <c r="A8" s="44"/>
      <c r="B8" s="44"/>
      <c r="C8" s="44"/>
      <c r="D8" s="44"/>
      <c r="E8" s="44"/>
      <c r="F8" s="44"/>
      <c r="G8" s="44"/>
      <c r="H8" s="44"/>
      <c r="I8" s="44"/>
      <c r="J8" s="44"/>
      <c r="K8" s="44"/>
    </row>
    <row r="9" spans="1:11" x14ac:dyDescent="0.2">
      <c r="A9" s="44"/>
      <c r="B9" s="44"/>
      <c r="C9" s="44"/>
      <c r="D9" s="44"/>
      <c r="E9" s="44"/>
      <c r="F9" s="44"/>
      <c r="G9" s="44"/>
      <c r="H9" s="44"/>
      <c r="I9" s="44"/>
      <c r="J9" s="44"/>
      <c r="K9" s="44"/>
    </row>
    <row r="10" spans="1:11" ht="18.75" x14ac:dyDescent="0.3">
      <c r="K10" s="31" t="s">
        <v>53</v>
      </c>
    </row>
    <row r="13" spans="1:11" ht="30.75" customHeight="1" x14ac:dyDescent="0.2">
      <c r="A13" s="60" t="s">
        <v>4</v>
      </c>
      <c r="B13" s="59" t="s">
        <v>0</v>
      </c>
      <c r="C13" s="62" t="s">
        <v>29</v>
      </c>
      <c r="D13" s="63"/>
      <c r="E13" s="63"/>
      <c r="F13" s="64"/>
      <c r="G13" s="62" t="s">
        <v>30</v>
      </c>
      <c r="H13" s="63"/>
      <c r="I13" s="63"/>
      <c r="J13" s="64"/>
      <c r="K13" s="59" t="s">
        <v>1</v>
      </c>
    </row>
    <row r="14" spans="1:11" x14ac:dyDescent="0.2">
      <c r="A14" s="61"/>
      <c r="B14" s="59"/>
      <c r="C14" s="65"/>
      <c r="D14" s="66"/>
      <c r="E14" s="66"/>
      <c r="F14" s="67"/>
      <c r="G14" s="65"/>
      <c r="H14" s="66"/>
      <c r="I14" s="66"/>
      <c r="J14" s="67"/>
      <c r="K14" s="59"/>
    </row>
    <row r="15" spans="1:11" x14ac:dyDescent="0.2">
      <c r="A15" s="2" t="s">
        <v>3</v>
      </c>
      <c r="B15" s="2" t="s">
        <v>2</v>
      </c>
      <c r="C15" s="2" t="s">
        <v>116</v>
      </c>
      <c r="D15" s="2" t="s">
        <v>117</v>
      </c>
      <c r="E15" s="2" t="s">
        <v>118</v>
      </c>
      <c r="F15" s="2" t="s">
        <v>119</v>
      </c>
      <c r="G15" s="2" t="s">
        <v>120</v>
      </c>
      <c r="H15" s="2" t="s">
        <v>121</v>
      </c>
      <c r="I15" s="2" t="s">
        <v>122</v>
      </c>
      <c r="J15" s="2" t="s">
        <v>123</v>
      </c>
      <c r="K15" s="2" t="s">
        <v>124</v>
      </c>
    </row>
    <row r="16" spans="1:11" x14ac:dyDescent="0.2">
      <c r="A16" s="29">
        <v>0</v>
      </c>
      <c r="B16" s="28" t="s">
        <v>28</v>
      </c>
      <c r="C16" s="28"/>
      <c r="D16" s="28"/>
      <c r="E16" s="28"/>
      <c r="F16" s="28"/>
      <c r="G16" s="28"/>
      <c r="H16" s="28"/>
      <c r="I16" s="28"/>
      <c r="J16" s="9">
        <v>500</v>
      </c>
      <c r="K16" s="9">
        <f>F16+J16</f>
        <v>500</v>
      </c>
    </row>
    <row r="17" spans="1:11" s="10" customFormat="1" ht="27" customHeight="1" x14ac:dyDescent="0.25">
      <c r="A17" s="29">
        <v>1</v>
      </c>
      <c r="B17" s="8" t="s">
        <v>9</v>
      </c>
      <c r="C17" s="36" t="s">
        <v>100</v>
      </c>
      <c r="D17" s="36" t="s">
        <v>101</v>
      </c>
      <c r="E17" s="36" t="s">
        <v>102</v>
      </c>
      <c r="F17" s="38">
        <f>F18+F24</f>
        <v>124627</v>
      </c>
      <c r="G17" s="36" t="s">
        <v>100</v>
      </c>
      <c r="H17" s="36" t="s">
        <v>101</v>
      </c>
      <c r="I17" s="36" t="s">
        <v>102</v>
      </c>
      <c r="J17" s="42">
        <f>J24+J18+J19+J20+J21+J22+J23</f>
        <v>0</v>
      </c>
      <c r="K17" s="9">
        <f t="shared" ref="K17:K91" si="0">F17+J17</f>
        <v>124627</v>
      </c>
    </row>
    <row r="18" spans="1:11" s="10" customFormat="1" ht="18" customHeight="1" x14ac:dyDescent="0.25">
      <c r="A18" s="11" t="s">
        <v>31</v>
      </c>
      <c r="B18" s="12" t="s">
        <v>54</v>
      </c>
      <c r="C18" s="12"/>
      <c r="D18" s="12"/>
      <c r="E18" s="12"/>
      <c r="F18" s="38">
        <f>F19+F20+F21+F22+F24</f>
        <v>122051</v>
      </c>
      <c r="G18" s="12"/>
      <c r="H18" s="12"/>
      <c r="I18" s="12"/>
      <c r="J18" s="8">
        <f>J19+J20+J21</f>
        <v>0</v>
      </c>
      <c r="K18" s="9">
        <f t="shared" si="0"/>
        <v>122051</v>
      </c>
    </row>
    <row r="19" spans="1:11" s="10" customFormat="1" x14ac:dyDescent="0.25">
      <c r="A19" s="11"/>
      <c r="B19" s="12" t="s">
        <v>146</v>
      </c>
      <c r="C19" s="12">
        <v>4</v>
      </c>
      <c r="D19" s="12">
        <v>17</v>
      </c>
      <c r="E19" s="12">
        <v>2025</v>
      </c>
      <c r="F19" s="43">
        <f>D19*E19</f>
        <v>34425</v>
      </c>
      <c r="G19" s="12">
        <v>0</v>
      </c>
      <c r="H19" s="12">
        <v>0</v>
      </c>
      <c r="I19" s="12">
        <v>0</v>
      </c>
      <c r="J19" s="13">
        <f>H19*I19</f>
        <v>0</v>
      </c>
      <c r="K19" s="9">
        <f t="shared" si="0"/>
        <v>34425</v>
      </c>
    </row>
    <row r="20" spans="1:11" s="10" customFormat="1" ht="30.75" customHeight="1" x14ac:dyDescent="0.25">
      <c r="A20" s="11"/>
      <c r="B20" s="12" t="s">
        <v>147</v>
      </c>
      <c r="C20" s="12">
        <v>4</v>
      </c>
      <c r="D20" s="12">
        <v>14</v>
      </c>
      <c r="E20" s="12">
        <v>2025</v>
      </c>
      <c r="F20" s="43">
        <f t="shared" ref="F20" si="1">D20*E20</f>
        <v>28350</v>
      </c>
      <c r="G20" s="12">
        <v>0</v>
      </c>
      <c r="H20" s="12">
        <v>0</v>
      </c>
      <c r="I20" s="12">
        <v>0</v>
      </c>
      <c r="J20" s="13">
        <f t="shared" ref="J20:J21" si="2">H20*I20</f>
        <v>0</v>
      </c>
      <c r="K20" s="9">
        <f t="shared" si="0"/>
        <v>28350</v>
      </c>
    </row>
    <row r="21" spans="1:11" s="10" customFormat="1" ht="30.75" customHeight="1" x14ac:dyDescent="0.25">
      <c r="A21" s="11"/>
      <c r="B21" s="12" t="s">
        <v>148</v>
      </c>
      <c r="C21" s="12">
        <v>4</v>
      </c>
      <c r="D21" s="12">
        <v>14</v>
      </c>
      <c r="E21" s="12">
        <v>2025</v>
      </c>
      <c r="F21" s="43">
        <f>D21*E21</f>
        <v>28350</v>
      </c>
      <c r="G21" s="12">
        <v>0</v>
      </c>
      <c r="H21" s="12">
        <v>0</v>
      </c>
      <c r="I21" s="12">
        <v>0</v>
      </c>
      <c r="J21" s="13">
        <f t="shared" si="2"/>
        <v>0</v>
      </c>
      <c r="K21" s="9">
        <f t="shared" si="0"/>
        <v>28350</v>
      </c>
    </row>
    <row r="22" spans="1:11" s="10" customFormat="1" ht="30.75" customHeight="1" x14ac:dyDescent="0.25">
      <c r="A22" s="11"/>
      <c r="B22" s="12" t="s">
        <v>149</v>
      </c>
      <c r="C22" s="12">
        <v>4</v>
      </c>
      <c r="D22" s="12">
        <v>14</v>
      </c>
      <c r="E22" s="12">
        <v>2025</v>
      </c>
      <c r="F22" s="43">
        <f>D22*E22</f>
        <v>28350</v>
      </c>
      <c r="G22" s="12">
        <v>0</v>
      </c>
      <c r="H22" s="12">
        <v>0</v>
      </c>
      <c r="I22" s="12">
        <v>0</v>
      </c>
      <c r="J22" s="13">
        <f>H22*I22</f>
        <v>0</v>
      </c>
      <c r="K22" s="9">
        <f t="shared" si="0"/>
        <v>28350</v>
      </c>
    </row>
    <row r="23" spans="1:11" s="10" customFormat="1" ht="25.5" x14ac:dyDescent="0.25">
      <c r="A23" s="11" t="s">
        <v>33</v>
      </c>
      <c r="B23" s="12" t="s">
        <v>32</v>
      </c>
      <c r="C23" s="12"/>
      <c r="D23" s="12"/>
      <c r="E23" s="12"/>
      <c r="F23" s="43"/>
      <c r="G23" s="12"/>
      <c r="H23" s="12"/>
      <c r="I23" s="12"/>
      <c r="J23" s="13"/>
      <c r="K23" s="9">
        <f t="shared" si="0"/>
        <v>0</v>
      </c>
    </row>
    <row r="24" spans="1:11" s="10" customFormat="1" ht="25.5" x14ac:dyDescent="0.25">
      <c r="A24" s="11" t="s">
        <v>34</v>
      </c>
      <c r="B24" s="12" t="s">
        <v>55</v>
      </c>
      <c r="C24" s="12">
        <v>4</v>
      </c>
      <c r="D24" s="12">
        <v>14</v>
      </c>
      <c r="E24" s="12">
        <v>46</v>
      </c>
      <c r="F24" s="43">
        <f>C24*D24*E24</f>
        <v>2576</v>
      </c>
      <c r="G24" s="12"/>
      <c r="H24" s="12"/>
      <c r="I24" s="12"/>
      <c r="J24" s="41">
        <v>0</v>
      </c>
      <c r="K24" s="68">
        <f>F24+J24</f>
        <v>2576</v>
      </c>
    </row>
    <row r="25" spans="1:11" s="10" customFormat="1" ht="25.5" x14ac:dyDescent="0.25">
      <c r="A25" s="29">
        <v>2</v>
      </c>
      <c r="B25" s="8" t="s">
        <v>35</v>
      </c>
      <c r="C25" s="8"/>
      <c r="D25" s="8"/>
      <c r="E25" s="8"/>
      <c r="F25" s="38">
        <f>F26+F27+F28+F29</f>
        <v>0</v>
      </c>
      <c r="G25" s="8"/>
      <c r="H25" s="8"/>
      <c r="I25" s="8"/>
      <c r="J25" s="38">
        <f>J26+J27+J28+J29</f>
        <v>0</v>
      </c>
      <c r="K25" s="9">
        <f t="shared" si="0"/>
        <v>0</v>
      </c>
    </row>
    <row r="26" spans="1:11" s="10" customFormat="1" x14ac:dyDescent="0.25">
      <c r="A26" s="11" t="s">
        <v>5</v>
      </c>
      <c r="B26" s="12" t="s">
        <v>37</v>
      </c>
      <c r="C26" s="12"/>
      <c r="D26" s="12"/>
      <c r="E26" s="12"/>
      <c r="F26" s="43"/>
      <c r="G26" s="12"/>
      <c r="H26" s="12"/>
      <c r="I26" s="12"/>
      <c r="J26" s="13"/>
      <c r="K26" s="9">
        <f t="shared" si="0"/>
        <v>0</v>
      </c>
    </row>
    <row r="27" spans="1:11" s="10" customFormat="1" x14ac:dyDescent="0.25">
      <c r="A27" s="11" t="s">
        <v>6</v>
      </c>
      <c r="B27" s="12" t="s">
        <v>39</v>
      </c>
      <c r="C27" s="12"/>
      <c r="D27" s="12"/>
      <c r="E27" s="12"/>
      <c r="F27" s="43"/>
      <c r="G27" s="12"/>
      <c r="H27" s="12"/>
      <c r="I27" s="12"/>
      <c r="J27" s="13"/>
      <c r="K27" s="9">
        <f t="shared" si="0"/>
        <v>0</v>
      </c>
    </row>
    <row r="28" spans="1:11" s="10" customFormat="1" ht="63.75" x14ac:dyDescent="0.25">
      <c r="A28" s="11" t="s">
        <v>7</v>
      </c>
      <c r="B28" s="12" t="s">
        <v>38</v>
      </c>
      <c r="C28" s="12"/>
      <c r="D28" s="12"/>
      <c r="E28" s="12"/>
      <c r="F28" s="43"/>
      <c r="G28" s="12"/>
      <c r="H28" s="12"/>
      <c r="I28" s="12"/>
      <c r="J28" s="13"/>
      <c r="K28" s="9">
        <f t="shared" si="0"/>
        <v>0</v>
      </c>
    </row>
    <row r="29" spans="1:11" s="10" customFormat="1" ht="25.5" x14ac:dyDescent="0.25">
      <c r="A29" s="11" t="s">
        <v>8</v>
      </c>
      <c r="B29" s="12" t="s">
        <v>36</v>
      </c>
      <c r="C29" s="12"/>
      <c r="D29" s="12"/>
      <c r="E29" s="12"/>
      <c r="F29" s="43"/>
      <c r="G29" s="12"/>
      <c r="H29" s="12"/>
      <c r="I29" s="12"/>
      <c r="J29" s="13"/>
      <c r="K29" s="9">
        <f t="shared" si="0"/>
        <v>0</v>
      </c>
    </row>
    <row r="30" spans="1:11" s="10" customFormat="1" ht="38.25" x14ac:dyDescent="0.25">
      <c r="A30" s="29">
        <v>3</v>
      </c>
      <c r="B30" s="8" t="s">
        <v>40</v>
      </c>
      <c r="C30" s="8"/>
      <c r="D30" s="8"/>
      <c r="E30" s="8"/>
      <c r="F30" s="38">
        <f>F31+F32+F33+F34</f>
        <v>8500</v>
      </c>
      <c r="G30" s="8"/>
      <c r="H30" s="8"/>
      <c r="I30" s="8"/>
      <c r="J30" s="8">
        <f>J31+J32+J33+J34</f>
        <v>425</v>
      </c>
      <c r="K30" s="9">
        <f t="shared" si="0"/>
        <v>8925</v>
      </c>
    </row>
    <row r="31" spans="1:11" s="10" customFormat="1" x14ac:dyDescent="0.25">
      <c r="A31" s="32">
        <v>3.1</v>
      </c>
      <c r="B31" s="33" t="s">
        <v>56</v>
      </c>
      <c r="C31" s="33" t="s">
        <v>103</v>
      </c>
      <c r="D31" s="33">
        <v>17</v>
      </c>
      <c r="E31" s="33">
        <v>500</v>
      </c>
      <c r="F31" s="39">
        <f t="shared" ref="F31" si="3">D31*E31</f>
        <v>8500</v>
      </c>
      <c r="G31" s="33"/>
      <c r="H31" s="33"/>
      <c r="I31" s="33"/>
      <c r="J31" s="13"/>
      <c r="K31" s="9">
        <f t="shared" si="0"/>
        <v>8500</v>
      </c>
    </row>
    <row r="32" spans="1:11" s="10" customFormat="1" ht="25.5" x14ac:dyDescent="0.25">
      <c r="A32" s="32">
        <v>3.2</v>
      </c>
      <c r="B32" s="33" t="s">
        <v>57</v>
      </c>
      <c r="C32" s="33"/>
      <c r="D32" s="33"/>
      <c r="E32" s="33"/>
      <c r="F32" s="39"/>
      <c r="G32" s="33"/>
      <c r="H32" s="33"/>
      <c r="I32" s="33"/>
      <c r="J32" s="13"/>
      <c r="K32" s="9">
        <f t="shared" si="0"/>
        <v>0</v>
      </c>
    </row>
    <row r="33" spans="1:11" s="10" customFormat="1" x14ac:dyDescent="0.25">
      <c r="A33" s="32">
        <v>3.3</v>
      </c>
      <c r="B33" s="33" t="s">
        <v>58</v>
      </c>
      <c r="C33" s="33"/>
      <c r="D33" s="33"/>
      <c r="E33" s="33"/>
      <c r="F33" s="39"/>
      <c r="G33" s="33" t="s">
        <v>103</v>
      </c>
      <c r="H33" s="33">
        <v>17</v>
      </c>
      <c r="I33" s="33">
        <v>25</v>
      </c>
      <c r="J33" s="13">
        <f>I33*H33</f>
        <v>425</v>
      </c>
      <c r="K33" s="9">
        <f>J33</f>
        <v>425</v>
      </c>
    </row>
    <row r="34" spans="1:11" s="10" customFormat="1" x14ac:dyDescent="0.25">
      <c r="A34" s="32" t="s">
        <v>59</v>
      </c>
      <c r="B34" s="33" t="s">
        <v>60</v>
      </c>
      <c r="C34" s="33"/>
      <c r="D34" s="33"/>
      <c r="E34" s="33"/>
      <c r="F34" s="39"/>
      <c r="G34" s="33"/>
      <c r="H34" s="33"/>
      <c r="I34" s="33"/>
      <c r="J34" s="13"/>
      <c r="K34" s="9"/>
    </row>
    <row r="35" spans="1:11" s="10" customFormat="1" ht="51" x14ac:dyDescent="0.25">
      <c r="A35" s="29">
        <v>4</v>
      </c>
      <c r="B35" s="8" t="s">
        <v>41</v>
      </c>
      <c r="C35" s="8"/>
      <c r="D35" s="8"/>
      <c r="E35" s="8"/>
      <c r="F35" s="38">
        <f>F36+F47+F48+F49+F52+F55</f>
        <v>181019.99999999997</v>
      </c>
      <c r="G35" s="8"/>
      <c r="H35" s="8"/>
      <c r="I35" s="8"/>
      <c r="J35" s="8">
        <f>J36+J47+J48+J49+J52+J55</f>
        <v>27079.7</v>
      </c>
      <c r="K35" s="68">
        <f>F35+J35</f>
        <v>208099.69999999998</v>
      </c>
    </row>
    <row r="36" spans="1:11" s="10" customFormat="1" ht="19.5" customHeight="1" x14ac:dyDescent="0.25">
      <c r="A36" s="32">
        <v>4.0999999999999996</v>
      </c>
      <c r="B36" s="33" t="s">
        <v>61</v>
      </c>
      <c r="C36" s="33"/>
      <c r="D36" s="33"/>
      <c r="E36" s="33"/>
      <c r="F36" s="39">
        <f>F37+F38+F39+F40+F41+F42+F43+F44+F45+F46</f>
        <v>180019.99999999997</v>
      </c>
      <c r="G36" s="33"/>
      <c r="H36" s="33"/>
      <c r="I36" s="33"/>
      <c r="J36" s="13"/>
      <c r="K36" s="9">
        <f t="shared" si="0"/>
        <v>180019.99999999997</v>
      </c>
    </row>
    <row r="37" spans="1:11" s="10" customFormat="1" ht="19.5" customHeight="1" x14ac:dyDescent="0.25">
      <c r="A37" s="32" t="s">
        <v>97</v>
      </c>
      <c r="B37" s="33" t="s">
        <v>133</v>
      </c>
      <c r="C37" s="33"/>
      <c r="D37" s="33">
        <v>1</v>
      </c>
      <c r="E37" s="39">
        <v>20000</v>
      </c>
      <c r="F37" s="39">
        <f>E37*D37</f>
        <v>20000</v>
      </c>
      <c r="G37" s="33"/>
      <c r="H37" s="33"/>
      <c r="I37" s="33"/>
      <c r="J37" s="13"/>
      <c r="K37" s="9"/>
    </row>
    <row r="38" spans="1:11" s="10" customFormat="1" ht="19.5" customHeight="1" x14ac:dyDescent="0.25">
      <c r="A38" s="32" t="s">
        <v>98</v>
      </c>
      <c r="B38" s="33" t="s">
        <v>133</v>
      </c>
      <c r="C38" s="33"/>
      <c r="D38" s="33">
        <v>1</v>
      </c>
      <c r="E38" s="39">
        <v>20000</v>
      </c>
      <c r="F38" s="39">
        <f t="shared" ref="F38:F46" si="4">E38*D38</f>
        <v>20000</v>
      </c>
      <c r="G38" s="33"/>
      <c r="H38" s="33"/>
      <c r="I38" s="33"/>
      <c r="J38" s="13"/>
      <c r="K38" s="9"/>
    </row>
    <row r="39" spans="1:11" s="10" customFormat="1" ht="19.5" customHeight="1" x14ac:dyDescent="0.25">
      <c r="A39" s="32" t="s">
        <v>99</v>
      </c>
      <c r="B39" s="33" t="s">
        <v>134</v>
      </c>
      <c r="C39" s="33"/>
      <c r="D39" s="33">
        <v>1</v>
      </c>
      <c r="E39" s="39">
        <v>86270.24</v>
      </c>
      <c r="F39" s="39">
        <f t="shared" si="4"/>
        <v>86270.24</v>
      </c>
      <c r="G39" s="33"/>
      <c r="H39" s="33"/>
      <c r="I39" s="33"/>
      <c r="J39" s="13"/>
      <c r="K39" s="9"/>
    </row>
    <row r="40" spans="1:11" s="10" customFormat="1" ht="19.5" customHeight="1" x14ac:dyDescent="0.25">
      <c r="A40" s="32" t="s">
        <v>126</v>
      </c>
      <c r="B40" s="33" t="s">
        <v>135</v>
      </c>
      <c r="C40" s="33"/>
      <c r="D40" s="33">
        <v>1</v>
      </c>
      <c r="E40" s="39">
        <v>27187.55</v>
      </c>
      <c r="F40" s="39">
        <f t="shared" si="4"/>
        <v>27187.55</v>
      </c>
      <c r="G40" s="33"/>
      <c r="H40" s="33"/>
      <c r="I40" s="33"/>
      <c r="J40" s="13"/>
      <c r="K40" s="9"/>
    </row>
    <row r="41" spans="1:11" s="10" customFormat="1" ht="19.5" customHeight="1" x14ac:dyDescent="0.25">
      <c r="A41" s="32" t="s">
        <v>127</v>
      </c>
      <c r="B41" s="33" t="s">
        <v>136</v>
      </c>
      <c r="C41" s="33"/>
      <c r="D41" s="33">
        <v>1</v>
      </c>
      <c r="E41" s="39">
        <v>4065.4</v>
      </c>
      <c r="F41" s="39">
        <f t="shared" si="4"/>
        <v>4065.4</v>
      </c>
      <c r="G41" s="33"/>
      <c r="H41" s="33"/>
      <c r="I41" s="33"/>
      <c r="J41" s="13"/>
      <c r="K41" s="9"/>
    </row>
    <row r="42" spans="1:11" s="10" customFormat="1" ht="19.5" customHeight="1" x14ac:dyDescent="0.25">
      <c r="A42" s="32" t="s">
        <v>128</v>
      </c>
      <c r="B42" s="33" t="s">
        <v>137</v>
      </c>
      <c r="C42" s="33"/>
      <c r="D42" s="33">
        <v>1</v>
      </c>
      <c r="E42" s="39">
        <v>6549.11</v>
      </c>
      <c r="F42" s="39">
        <f t="shared" si="4"/>
        <v>6549.11</v>
      </c>
      <c r="G42" s="33"/>
      <c r="H42" s="33"/>
      <c r="I42" s="33"/>
      <c r="J42" s="13"/>
      <c r="K42" s="9"/>
    </row>
    <row r="43" spans="1:11" s="10" customFormat="1" ht="19.5" customHeight="1" x14ac:dyDescent="0.25">
      <c r="A43" s="32" t="s">
        <v>129</v>
      </c>
      <c r="B43" s="33" t="s">
        <v>138</v>
      </c>
      <c r="C43" s="33"/>
      <c r="D43" s="33">
        <v>1</v>
      </c>
      <c r="E43" s="39">
        <v>5799</v>
      </c>
      <c r="F43" s="39">
        <f t="shared" si="4"/>
        <v>5799</v>
      </c>
      <c r="G43" s="33"/>
      <c r="H43" s="33"/>
      <c r="I43" s="33"/>
      <c r="J43" s="13"/>
      <c r="K43" s="9"/>
    </row>
    <row r="44" spans="1:11" s="10" customFormat="1" ht="19.5" customHeight="1" x14ac:dyDescent="0.25">
      <c r="A44" s="32" t="s">
        <v>130</v>
      </c>
      <c r="B44" s="33" t="s">
        <v>139</v>
      </c>
      <c r="C44" s="33"/>
      <c r="D44" s="33">
        <v>1</v>
      </c>
      <c r="E44" s="39">
        <v>1148.9000000000001</v>
      </c>
      <c r="F44" s="39">
        <f t="shared" si="4"/>
        <v>1148.9000000000001</v>
      </c>
      <c r="G44" s="33"/>
      <c r="H44" s="33"/>
      <c r="I44" s="33"/>
      <c r="J44" s="13"/>
      <c r="K44" s="9"/>
    </row>
    <row r="45" spans="1:11" s="10" customFormat="1" ht="19.5" customHeight="1" x14ac:dyDescent="0.25">
      <c r="A45" s="32" t="s">
        <v>131</v>
      </c>
      <c r="B45" s="33" t="s">
        <v>140</v>
      </c>
      <c r="C45" s="33"/>
      <c r="D45" s="33">
        <v>1</v>
      </c>
      <c r="E45" s="39">
        <v>4499.8999999999996</v>
      </c>
      <c r="F45" s="39">
        <f t="shared" si="4"/>
        <v>4499.8999999999996</v>
      </c>
      <c r="G45" s="33"/>
      <c r="H45" s="33"/>
      <c r="I45" s="33"/>
      <c r="J45" s="13"/>
      <c r="K45" s="9"/>
    </row>
    <row r="46" spans="1:11" s="10" customFormat="1" ht="19.5" customHeight="1" x14ac:dyDescent="0.25">
      <c r="A46" s="32" t="s">
        <v>132</v>
      </c>
      <c r="B46" s="33" t="s">
        <v>140</v>
      </c>
      <c r="C46" s="33"/>
      <c r="D46" s="33">
        <v>1</v>
      </c>
      <c r="E46" s="39">
        <v>4499.8999999999996</v>
      </c>
      <c r="F46" s="39">
        <f t="shared" si="4"/>
        <v>4499.8999999999996</v>
      </c>
      <c r="G46" s="33"/>
      <c r="H46" s="33"/>
      <c r="I46" s="33"/>
      <c r="J46" s="13"/>
      <c r="K46" s="9"/>
    </row>
    <row r="47" spans="1:11" s="10" customFormat="1" ht="19.5" customHeight="1" x14ac:dyDescent="0.25">
      <c r="A47" s="32">
        <v>4.2</v>
      </c>
      <c r="B47" s="33" t="s">
        <v>62</v>
      </c>
      <c r="C47" s="33"/>
      <c r="D47" s="33"/>
      <c r="E47" s="33"/>
      <c r="F47" s="39">
        <v>0</v>
      </c>
      <c r="G47" s="33"/>
      <c r="H47" s="33"/>
      <c r="I47" s="33"/>
      <c r="J47" s="13"/>
      <c r="K47" s="9">
        <f t="shared" si="0"/>
        <v>0</v>
      </c>
    </row>
    <row r="48" spans="1:11" s="10" customFormat="1" ht="19.5" customHeight="1" x14ac:dyDescent="0.25">
      <c r="A48" s="32">
        <v>4.3</v>
      </c>
      <c r="B48" s="33" t="s">
        <v>63</v>
      </c>
      <c r="C48" s="33"/>
      <c r="D48" s="33"/>
      <c r="E48" s="33"/>
      <c r="F48" s="39">
        <v>0</v>
      </c>
      <c r="G48" s="33"/>
      <c r="H48" s="33"/>
      <c r="I48" s="33"/>
      <c r="J48" s="13"/>
      <c r="K48" s="9">
        <f t="shared" si="0"/>
        <v>0</v>
      </c>
    </row>
    <row r="49" spans="1:11" s="10" customFormat="1" ht="30.75" customHeight="1" x14ac:dyDescent="0.25">
      <c r="A49" s="32">
        <v>4.4000000000000004</v>
      </c>
      <c r="B49" s="33" t="s">
        <v>64</v>
      </c>
      <c r="C49" s="33"/>
      <c r="D49" s="33"/>
      <c r="E49" s="33"/>
      <c r="F49" s="39">
        <f>F50+F51</f>
        <v>0</v>
      </c>
      <c r="G49" s="33"/>
      <c r="H49" s="33"/>
      <c r="I49" s="33"/>
      <c r="J49" s="13"/>
      <c r="K49" s="9">
        <f t="shared" si="0"/>
        <v>0</v>
      </c>
    </row>
    <row r="50" spans="1:11" s="10" customFormat="1" ht="30.75" customHeight="1" x14ac:dyDescent="0.25">
      <c r="A50" s="32" t="s">
        <v>106</v>
      </c>
      <c r="B50" s="33" t="s">
        <v>104</v>
      </c>
      <c r="C50" s="33"/>
      <c r="D50" s="33"/>
      <c r="E50" s="33"/>
      <c r="F50" s="39"/>
      <c r="G50" s="33"/>
      <c r="H50" s="33"/>
      <c r="I50" s="33"/>
      <c r="J50" s="13"/>
      <c r="K50" s="9"/>
    </row>
    <row r="51" spans="1:11" s="10" customFormat="1" ht="30.75" customHeight="1" x14ac:dyDescent="0.25">
      <c r="A51" s="32" t="s">
        <v>107</v>
      </c>
      <c r="B51" s="33" t="s">
        <v>105</v>
      </c>
      <c r="C51" s="33"/>
      <c r="D51" s="33"/>
      <c r="E51" s="33"/>
      <c r="F51" s="39"/>
      <c r="G51" s="33"/>
      <c r="H51" s="33"/>
      <c r="I51" s="33"/>
      <c r="J51" s="13"/>
      <c r="K51" s="9"/>
    </row>
    <row r="52" spans="1:11" s="10" customFormat="1" ht="30.75" customHeight="1" x14ac:dyDescent="0.25">
      <c r="A52" s="32">
        <v>4.5</v>
      </c>
      <c r="B52" s="33" t="s">
        <v>65</v>
      </c>
      <c r="C52" s="33"/>
      <c r="D52" s="33"/>
      <c r="E52" s="33"/>
      <c r="F52" s="39">
        <f>F53+F54</f>
        <v>1000</v>
      </c>
      <c r="G52" s="33"/>
      <c r="H52" s="33"/>
      <c r="I52" s="33"/>
      <c r="J52" s="13"/>
      <c r="K52" s="9"/>
    </row>
    <row r="53" spans="1:11" s="10" customFormat="1" ht="30.75" customHeight="1" x14ac:dyDescent="0.25">
      <c r="A53" s="32" t="s">
        <v>110</v>
      </c>
      <c r="B53" s="33" t="s">
        <v>112</v>
      </c>
      <c r="C53" s="33"/>
      <c r="D53" s="33">
        <v>1</v>
      </c>
      <c r="E53" s="33">
        <v>500</v>
      </c>
      <c r="F53" s="39">
        <f>D53*E53</f>
        <v>500</v>
      </c>
      <c r="G53" s="33"/>
      <c r="H53" s="33"/>
      <c r="I53" s="33"/>
      <c r="J53" s="13"/>
      <c r="K53" s="9"/>
    </row>
    <row r="54" spans="1:11" s="10" customFormat="1" ht="30.75" customHeight="1" x14ac:dyDescent="0.25">
      <c r="A54" s="32" t="s">
        <v>111</v>
      </c>
      <c r="B54" s="33" t="s">
        <v>113</v>
      </c>
      <c r="C54" s="33"/>
      <c r="D54" s="33">
        <v>1</v>
      </c>
      <c r="E54" s="33">
        <v>500</v>
      </c>
      <c r="F54" s="39">
        <f>D54*E54</f>
        <v>500</v>
      </c>
      <c r="G54" s="33"/>
      <c r="H54" s="33"/>
      <c r="I54" s="33"/>
      <c r="J54" s="13"/>
      <c r="K54" s="9"/>
    </row>
    <row r="55" spans="1:11" s="10" customFormat="1" x14ac:dyDescent="0.25">
      <c r="A55" s="32">
        <v>4.5999999999999996</v>
      </c>
      <c r="B55" s="33" t="s">
        <v>66</v>
      </c>
      <c r="C55" s="33"/>
      <c r="D55" s="33"/>
      <c r="E55" s="33"/>
      <c r="F55" s="39">
        <v>0</v>
      </c>
      <c r="G55" s="33"/>
      <c r="H55" s="33">
        <v>1</v>
      </c>
      <c r="I55" s="33">
        <v>27079.7</v>
      </c>
      <c r="J55" s="13">
        <f>H55*I55</f>
        <v>27079.7</v>
      </c>
      <c r="K55" s="9">
        <f t="shared" si="0"/>
        <v>27079.7</v>
      </c>
    </row>
    <row r="56" spans="1:11" s="10" customFormat="1" x14ac:dyDescent="0.25">
      <c r="A56" s="32" t="s">
        <v>114</v>
      </c>
      <c r="B56" s="33" t="s">
        <v>108</v>
      </c>
      <c r="C56" s="33"/>
      <c r="D56" s="33"/>
      <c r="E56" s="33"/>
      <c r="F56" s="39"/>
      <c r="G56" s="33"/>
      <c r="H56" s="33"/>
      <c r="I56" s="33"/>
      <c r="J56" s="13"/>
      <c r="K56" s="9"/>
    </row>
    <row r="57" spans="1:11" s="10" customFormat="1" x14ac:dyDescent="0.25">
      <c r="A57" s="32" t="s">
        <v>115</v>
      </c>
      <c r="B57" s="33" t="s">
        <v>109</v>
      </c>
      <c r="C57" s="33"/>
      <c r="D57" s="33"/>
      <c r="E57" s="33"/>
      <c r="F57" s="39"/>
      <c r="G57" s="33"/>
      <c r="H57" s="33"/>
      <c r="I57" s="33"/>
      <c r="J57" s="13"/>
      <c r="K57" s="9"/>
    </row>
    <row r="58" spans="1:11" s="10" customFormat="1" ht="38.25" x14ac:dyDescent="0.25">
      <c r="A58" s="29">
        <v>5</v>
      </c>
      <c r="B58" s="8" t="s">
        <v>42</v>
      </c>
      <c r="C58" s="8"/>
      <c r="D58" s="8"/>
      <c r="E58" s="8"/>
      <c r="F58" s="38">
        <f>F59+F60+F61</f>
        <v>8500</v>
      </c>
      <c r="G58" s="8"/>
      <c r="H58" s="8"/>
      <c r="I58" s="8"/>
      <c r="J58" s="8">
        <f>J59+J60+J61</f>
        <v>0</v>
      </c>
      <c r="K58" s="9"/>
    </row>
    <row r="59" spans="1:11" s="10" customFormat="1" ht="25.5" x14ac:dyDescent="0.25">
      <c r="A59" s="32">
        <v>5.0999999999999996</v>
      </c>
      <c r="B59" s="33" t="s">
        <v>125</v>
      </c>
      <c r="C59" s="33" t="s">
        <v>103</v>
      </c>
      <c r="D59" s="33">
        <v>17</v>
      </c>
      <c r="E59" s="33">
        <v>500</v>
      </c>
      <c r="F59" s="39">
        <f>D59*E59</f>
        <v>8500</v>
      </c>
      <c r="G59" s="33"/>
      <c r="H59" s="33"/>
      <c r="I59" s="33"/>
      <c r="J59" s="13"/>
      <c r="K59" s="9"/>
    </row>
    <row r="60" spans="1:11" s="10" customFormat="1" ht="19.5" customHeight="1" x14ac:dyDescent="0.25">
      <c r="A60" s="32">
        <v>5.2</v>
      </c>
      <c r="B60" s="33" t="s">
        <v>67</v>
      </c>
      <c r="C60" s="33"/>
      <c r="D60" s="33"/>
      <c r="E60" s="33"/>
      <c r="F60" s="39"/>
      <c r="G60" s="33"/>
      <c r="H60" s="33"/>
      <c r="I60" s="33"/>
      <c r="J60" s="13"/>
      <c r="K60" s="9">
        <f t="shared" ref="K60:K63" si="5">F60+J60</f>
        <v>0</v>
      </c>
    </row>
    <row r="61" spans="1:11" s="10" customFormat="1" ht="19.5" customHeight="1" x14ac:dyDescent="0.25">
      <c r="A61" s="32">
        <v>5.3</v>
      </c>
      <c r="B61" s="33" t="s">
        <v>68</v>
      </c>
      <c r="C61" s="33"/>
      <c r="D61" s="33"/>
      <c r="E61" s="33"/>
      <c r="F61" s="39"/>
      <c r="G61" s="33"/>
      <c r="H61" s="33"/>
      <c r="I61" s="33"/>
      <c r="J61" s="13"/>
      <c r="K61" s="9">
        <f t="shared" si="5"/>
        <v>0</v>
      </c>
    </row>
    <row r="62" spans="1:11" s="10" customFormat="1" ht="19.5" customHeight="1" x14ac:dyDescent="0.25">
      <c r="A62" s="29">
        <v>6</v>
      </c>
      <c r="B62" s="8" t="s">
        <v>43</v>
      </c>
      <c r="C62" s="8"/>
      <c r="D62" s="8"/>
      <c r="E62" s="8"/>
      <c r="F62" s="38">
        <f>F63+F64</f>
        <v>0</v>
      </c>
      <c r="G62" s="8"/>
      <c r="H62" s="8"/>
      <c r="I62" s="8"/>
      <c r="J62" s="8">
        <f>J63+J64</f>
        <v>0</v>
      </c>
      <c r="K62" s="9">
        <f t="shared" si="5"/>
        <v>0</v>
      </c>
    </row>
    <row r="63" spans="1:11" s="10" customFormat="1" ht="30.75" customHeight="1" x14ac:dyDescent="0.25">
      <c r="A63" s="32" t="s">
        <v>69</v>
      </c>
      <c r="B63" s="33" t="s">
        <v>70</v>
      </c>
      <c r="C63" s="33"/>
      <c r="D63" s="33"/>
      <c r="E63" s="33"/>
      <c r="F63" s="39"/>
      <c r="G63" s="33"/>
      <c r="H63" s="33"/>
      <c r="I63" s="33"/>
      <c r="J63" s="13"/>
      <c r="K63" s="9">
        <f t="shared" si="5"/>
        <v>0</v>
      </c>
    </row>
    <row r="64" spans="1:11" s="10" customFormat="1" ht="30.75" customHeight="1" x14ac:dyDescent="0.25">
      <c r="A64" s="32" t="s">
        <v>71</v>
      </c>
      <c r="B64" s="33" t="s">
        <v>72</v>
      </c>
      <c r="C64" s="33"/>
      <c r="D64" s="33"/>
      <c r="E64" s="33"/>
      <c r="F64" s="39"/>
      <c r="G64" s="33"/>
      <c r="H64" s="33"/>
      <c r="I64" s="33"/>
      <c r="J64" s="13"/>
      <c r="K64" s="9"/>
    </row>
    <row r="65" spans="1:11" s="10" customFormat="1" x14ac:dyDescent="0.25">
      <c r="A65" s="29">
        <v>7</v>
      </c>
      <c r="B65" s="8" t="s">
        <v>44</v>
      </c>
      <c r="C65" s="8"/>
      <c r="D65" s="8"/>
      <c r="E65" s="8"/>
      <c r="F65" s="38">
        <f>F66+F67</f>
        <v>0</v>
      </c>
      <c r="G65" s="8"/>
      <c r="H65" s="8"/>
      <c r="I65" s="8"/>
      <c r="J65" s="8">
        <f>J66+J67</f>
        <v>3750</v>
      </c>
      <c r="K65" s="9">
        <f t="shared" ref="K65" si="6">F65+J65</f>
        <v>3750</v>
      </c>
    </row>
    <row r="66" spans="1:11" s="14" customFormat="1" ht="25.5" x14ac:dyDescent="0.25">
      <c r="A66" s="32" t="s">
        <v>73</v>
      </c>
      <c r="B66" s="33" t="s">
        <v>74</v>
      </c>
      <c r="C66" s="33"/>
      <c r="D66" s="33"/>
      <c r="E66" s="33"/>
      <c r="F66" s="39"/>
      <c r="G66" s="33" t="s">
        <v>103</v>
      </c>
      <c r="H66" s="33">
        <v>12</v>
      </c>
      <c r="I66" s="33">
        <v>312.5</v>
      </c>
      <c r="J66" s="13">
        <f>I66*H66</f>
        <v>3750</v>
      </c>
      <c r="K66" s="9">
        <f t="shared" si="0"/>
        <v>3750</v>
      </c>
    </row>
    <row r="67" spans="1:11" s="10" customFormat="1" ht="23.25" customHeight="1" x14ac:dyDescent="0.25">
      <c r="A67" s="32">
        <v>7.2</v>
      </c>
      <c r="B67" s="33"/>
      <c r="C67" s="33"/>
      <c r="D67" s="33"/>
      <c r="E67" s="33"/>
      <c r="F67" s="39"/>
      <c r="G67" s="33"/>
      <c r="H67" s="33"/>
      <c r="I67" s="33"/>
      <c r="J67" s="13"/>
      <c r="K67" s="9">
        <f t="shared" ref="K67" si="7">F67+J67</f>
        <v>0</v>
      </c>
    </row>
    <row r="68" spans="1:11" s="10" customFormat="1" ht="30.75" customHeight="1" x14ac:dyDescent="0.25">
      <c r="A68" s="29">
        <v>8</v>
      </c>
      <c r="B68" s="8" t="s">
        <v>48</v>
      </c>
      <c r="C68" s="8"/>
      <c r="D68" s="8"/>
      <c r="E68" s="8"/>
      <c r="F68" s="38">
        <f>F69+F70</f>
        <v>0</v>
      </c>
      <c r="G68" s="8"/>
      <c r="H68" s="8"/>
      <c r="I68" s="8"/>
      <c r="J68" s="8">
        <f>J69+J70</f>
        <v>0</v>
      </c>
      <c r="K68" s="9"/>
    </row>
    <row r="69" spans="1:11" s="10" customFormat="1" x14ac:dyDescent="0.25">
      <c r="A69" s="32" t="s">
        <v>75</v>
      </c>
      <c r="B69" s="33" t="s">
        <v>76</v>
      </c>
      <c r="C69" s="33"/>
      <c r="D69" s="33"/>
      <c r="E69" s="33"/>
      <c r="F69" s="39"/>
      <c r="G69" s="33"/>
      <c r="H69" s="33"/>
      <c r="I69" s="33"/>
      <c r="J69" s="13"/>
      <c r="K69" s="9">
        <f t="shared" ref="K69" si="8">F69+J69</f>
        <v>0</v>
      </c>
    </row>
    <row r="70" spans="1:11" s="10" customFormat="1" x14ac:dyDescent="0.25">
      <c r="A70" s="32" t="s">
        <v>77</v>
      </c>
      <c r="B70" s="33" t="s">
        <v>78</v>
      </c>
      <c r="C70" s="33"/>
      <c r="D70" s="33"/>
      <c r="E70" s="33"/>
      <c r="F70" s="39"/>
      <c r="G70" s="33"/>
      <c r="H70" s="33"/>
      <c r="I70" s="33"/>
      <c r="J70" s="13"/>
      <c r="K70" s="9"/>
    </row>
    <row r="71" spans="1:11" s="10" customFormat="1" ht="25.5" x14ac:dyDescent="0.25">
      <c r="A71" s="29">
        <v>9</v>
      </c>
      <c r="B71" s="8" t="s">
        <v>45</v>
      </c>
      <c r="C71" s="8"/>
      <c r="D71" s="8"/>
      <c r="E71" s="8"/>
      <c r="F71" s="38">
        <f>F72+F73+F74</f>
        <v>0</v>
      </c>
      <c r="G71" s="8"/>
      <c r="H71" s="8"/>
      <c r="I71" s="8"/>
      <c r="J71" s="8">
        <f>J72+J73+J74</f>
        <v>0</v>
      </c>
      <c r="K71" s="9"/>
    </row>
    <row r="72" spans="1:11" s="10" customFormat="1" ht="19.5" customHeight="1" x14ac:dyDescent="0.25">
      <c r="A72" s="32" t="s">
        <v>79</v>
      </c>
      <c r="B72" s="33" t="s">
        <v>80</v>
      </c>
      <c r="C72" s="33"/>
      <c r="D72" s="33"/>
      <c r="E72" s="33"/>
      <c r="F72" s="39"/>
      <c r="G72" s="33"/>
      <c r="H72" s="33"/>
      <c r="I72" s="33"/>
      <c r="J72" s="13"/>
      <c r="K72" s="9">
        <f t="shared" ref="K72:K75" si="9">F72+J72</f>
        <v>0</v>
      </c>
    </row>
    <row r="73" spans="1:11" s="10" customFormat="1" ht="19.5" customHeight="1" x14ac:dyDescent="0.25">
      <c r="A73" s="32" t="s">
        <v>81</v>
      </c>
      <c r="B73" s="33" t="s">
        <v>82</v>
      </c>
      <c r="C73" s="33"/>
      <c r="D73" s="33"/>
      <c r="E73" s="33"/>
      <c r="F73" s="39"/>
      <c r="G73" s="33"/>
      <c r="H73" s="33"/>
      <c r="I73" s="33"/>
      <c r="J73" s="13"/>
      <c r="K73" s="9">
        <f t="shared" si="9"/>
        <v>0</v>
      </c>
    </row>
    <row r="74" spans="1:11" s="10" customFormat="1" ht="19.5" customHeight="1" x14ac:dyDescent="0.25">
      <c r="A74" s="32" t="s">
        <v>83</v>
      </c>
      <c r="B74" s="33" t="s">
        <v>84</v>
      </c>
      <c r="C74" s="33"/>
      <c r="D74" s="33"/>
      <c r="E74" s="33"/>
      <c r="F74" s="39"/>
      <c r="G74" s="33"/>
      <c r="H74" s="33"/>
      <c r="I74" s="33"/>
      <c r="J74" s="13"/>
      <c r="K74" s="9">
        <f t="shared" si="9"/>
        <v>0</v>
      </c>
    </row>
    <row r="75" spans="1:11" s="10" customFormat="1" ht="30.75" customHeight="1" x14ac:dyDescent="0.25">
      <c r="A75" s="29">
        <v>10</v>
      </c>
      <c r="B75" s="8" t="s">
        <v>46</v>
      </c>
      <c r="C75" s="8"/>
      <c r="D75" s="8"/>
      <c r="E75" s="8"/>
      <c r="F75" s="38"/>
      <c r="G75" s="8"/>
      <c r="H75" s="8"/>
      <c r="I75" s="8"/>
      <c r="J75" s="9"/>
      <c r="K75" s="9">
        <f t="shared" si="9"/>
        <v>0</v>
      </c>
    </row>
    <row r="76" spans="1:11" s="10" customFormat="1" ht="30.75" customHeight="1" x14ac:dyDescent="0.25">
      <c r="A76" s="29">
        <v>11</v>
      </c>
      <c r="B76" s="8" t="s">
        <v>47</v>
      </c>
      <c r="C76" s="8"/>
      <c r="D76" s="8"/>
      <c r="E76" s="8"/>
      <c r="F76" s="38">
        <f>F77+F78</f>
        <v>0</v>
      </c>
      <c r="G76" s="8"/>
      <c r="H76" s="8"/>
      <c r="I76" s="8"/>
      <c r="J76" s="8">
        <f>J77+J78</f>
        <v>0</v>
      </c>
      <c r="K76" s="9"/>
    </row>
    <row r="77" spans="1:11" s="10" customFormat="1" x14ac:dyDescent="0.25">
      <c r="A77" s="32">
        <v>11.1</v>
      </c>
      <c r="B77" s="33" t="s">
        <v>85</v>
      </c>
      <c r="C77" s="33"/>
      <c r="D77" s="33"/>
      <c r="E77" s="33"/>
      <c r="F77" s="39"/>
      <c r="G77" s="33"/>
      <c r="H77" s="33"/>
      <c r="I77" s="33"/>
      <c r="J77" s="13"/>
      <c r="K77" s="9">
        <f t="shared" ref="K77:K79" si="10">F77+J77</f>
        <v>0</v>
      </c>
    </row>
    <row r="78" spans="1:11" s="14" customFormat="1" ht="19.5" customHeight="1" x14ac:dyDescent="0.25">
      <c r="A78" s="32">
        <v>11.2</v>
      </c>
      <c r="B78" s="33" t="s">
        <v>86</v>
      </c>
      <c r="C78" s="33"/>
      <c r="D78" s="33"/>
      <c r="E78" s="33"/>
      <c r="F78" s="39"/>
      <c r="G78" s="33"/>
      <c r="H78" s="33"/>
      <c r="I78" s="33"/>
      <c r="J78" s="13"/>
      <c r="K78" s="9">
        <f t="shared" si="10"/>
        <v>0</v>
      </c>
    </row>
    <row r="79" spans="1:11" s="10" customFormat="1" ht="25.5" x14ac:dyDescent="0.25">
      <c r="A79" s="29">
        <v>12</v>
      </c>
      <c r="B79" s="8" t="s">
        <v>49</v>
      </c>
      <c r="C79" s="8"/>
      <c r="D79" s="8"/>
      <c r="E79" s="8"/>
      <c r="F79" s="38">
        <f>F80+F81+F82</f>
        <v>0</v>
      </c>
      <c r="G79" s="8"/>
      <c r="H79" s="8"/>
      <c r="I79" s="8"/>
      <c r="J79" s="8">
        <f>J80+J81+J82</f>
        <v>510</v>
      </c>
      <c r="K79" s="9">
        <f t="shared" si="10"/>
        <v>510</v>
      </c>
    </row>
    <row r="80" spans="1:11" s="10" customFormat="1" x14ac:dyDescent="0.25">
      <c r="A80" s="32" t="s">
        <v>87</v>
      </c>
      <c r="B80" s="33" t="s">
        <v>88</v>
      </c>
      <c r="C80" s="33"/>
      <c r="D80" s="33"/>
      <c r="E80" s="33"/>
      <c r="F80" s="39"/>
      <c r="G80" s="33" t="s">
        <v>103</v>
      </c>
      <c r="H80" s="33">
        <v>17</v>
      </c>
      <c r="I80" s="33">
        <v>30</v>
      </c>
      <c r="J80" s="33">
        <f>H80*I80</f>
        <v>510</v>
      </c>
      <c r="K80" s="9"/>
    </row>
    <row r="81" spans="1:11" s="10" customFormat="1" x14ac:dyDescent="0.25">
      <c r="A81" s="32" t="s">
        <v>89</v>
      </c>
      <c r="B81" s="33" t="s">
        <v>90</v>
      </c>
      <c r="C81" s="33"/>
      <c r="D81" s="33"/>
      <c r="E81" s="33"/>
      <c r="F81" s="39"/>
      <c r="G81" s="33"/>
      <c r="H81" s="33"/>
      <c r="I81" s="33"/>
      <c r="J81" s="13"/>
      <c r="K81" s="9"/>
    </row>
    <row r="82" spans="1:11" s="10" customFormat="1" ht="19.5" customHeight="1" x14ac:dyDescent="0.25">
      <c r="A82" s="32" t="s">
        <v>91</v>
      </c>
      <c r="B82" s="33" t="s">
        <v>92</v>
      </c>
      <c r="C82" s="33"/>
      <c r="D82" s="33"/>
      <c r="E82" s="33"/>
      <c r="F82" s="39"/>
      <c r="G82" s="33"/>
      <c r="H82" s="33"/>
      <c r="I82" s="33"/>
      <c r="J82" s="13"/>
      <c r="K82" s="9">
        <f t="shared" ref="K82:K85" si="11">F82+J82</f>
        <v>0</v>
      </c>
    </row>
    <row r="83" spans="1:11" s="10" customFormat="1" ht="19.5" customHeight="1" x14ac:dyDescent="0.25">
      <c r="A83" s="29">
        <v>13</v>
      </c>
      <c r="B83" s="8" t="s">
        <v>50</v>
      </c>
      <c r="C83" s="8"/>
      <c r="D83" s="8"/>
      <c r="E83" s="8"/>
      <c r="F83" s="38">
        <f>F84+F85</f>
        <v>0</v>
      </c>
      <c r="G83" s="8"/>
      <c r="H83" s="8"/>
      <c r="I83" s="8"/>
      <c r="J83" s="8">
        <f>J84+J85</f>
        <v>0</v>
      </c>
      <c r="K83" s="9">
        <f t="shared" si="11"/>
        <v>0</v>
      </c>
    </row>
    <row r="84" spans="1:11" s="10" customFormat="1" ht="27" customHeight="1" x14ac:dyDescent="0.25">
      <c r="A84" s="32" t="s">
        <v>93</v>
      </c>
      <c r="B84" s="33" t="s">
        <v>94</v>
      </c>
      <c r="C84" s="33"/>
      <c r="D84" s="33"/>
      <c r="E84" s="33"/>
      <c r="F84" s="39"/>
      <c r="G84" s="33"/>
      <c r="H84" s="33"/>
      <c r="I84" s="33"/>
      <c r="J84" s="13"/>
      <c r="K84" s="9">
        <f t="shared" si="11"/>
        <v>0</v>
      </c>
    </row>
    <row r="85" spans="1:11" s="10" customFormat="1" ht="30.75" customHeight="1" x14ac:dyDescent="0.25">
      <c r="A85" s="32" t="s">
        <v>95</v>
      </c>
      <c r="B85" s="33" t="s">
        <v>96</v>
      </c>
      <c r="C85" s="33"/>
      <c r="D85" s="33"/>
      <c r="E85" s="33"/>
      <c r="F85" s="39"/>
      <c r="G85" s="33"/>
      <c r="H85" s="33"/>
      <c r="I85" s="33"/>
      <c r="J85" s="13"/>
      <c r="K85" s="9">
        <f t="shared" si="11"/>
        <v>0</v>
      </c>
    </row>
    <row r="86" spans="1:11" s="10" customFormat="1" ht="30.75" customHeight="1" x14ac:dyDescent="0.25">
      <c r="A86" s="29">
        <v>14</v>
      </c>
      <c r="B86" s="8" t="s">
        <v>51</v>
      </c>
      <c r="C86" s="8"/>
      <c r="D86" s="8"/>
      <c r="E86" s="8"/>
      <c r="F86" s="38">
        <f>F87+F88+F89+F90</f>
        <v>0</v>
      </c>
      <c r="G86" s="8"/>
      <c r="H86" s="8"/>
      <c r="I86" s="8"/>
      <c r="J86" s="8">
        <f>J87+J88+J89+J90</f>
        <v>0</v>
      </c>
      <c r="K86" s="9"/>
    </row>
    <row r="87" spans="1:11" s="10" customFormat="1" x14ac:dyDescent="0.25">
      <c r="A87" s="30">
        <v>14.1</v>
      </c>
      <c r="B87" s="12" t="s">
        <v>10</v>
      </c>
      <c r="C87" s="12"/>
      <c r="D87" s="12"/>
      <c r="E87" s="12"/>
      <c r="F87" s="43"/>
      <c r="G87" s="12"/>
      <c r="H87" s="12"/>
      <c r="I87" s="12"/>
      <c r="J87" s="13"/>
      <c r="K87" s="9">
        <f t="shared" ref="K87" si="12">F87+J87</f>
        <v>0</v>
      </c>
    </row>
    <row r="88" spans="1:11" s="10" customFormat="1" x14ac:dyDescent="0.25">
      <c r="A88" s="30">
        <v>14.2</v>
      </c>
      <c r="B88" s="12" t="s">
        <v>11</v>
      </c>
      <c r="C88" s="12"/>
      <c r="D88" s="12"/>
      <c r="E88" s="12"/>
      <c r="F88" s="43"/>
      <c r="G88" s="12"/>
      <c r="H88" s="12"/>
      <c r="I88" s="12"/>
      <c r="J88" s="13"/>
      <c r="K88" s="9"/>
    </row>
    <row r="89" spans="1:11" s="10" customFormat="1" ht="25.5" x14ac:dyDescent="0.25">
      <c r="A89" s="30">
        <v>14.3</v>
      </c>
      <c r="B89" s="12" t="s">
        <v>12</v>
      </c>
      <c r="C89" s="12"/>
      <c r="D89" s="12"/>
      <c r="E89" s="12"/>
      <c r="F89" s="43"/>
      <c r="G89" s="12"/>
      <c r="H89" s="12"/>
      <c r="I89" s="12"/>
      <c r="J89" s="13"/>
      <c r="K89" s="9"/>
    </row>
    <row r="90" spans="1:11" s="10" customFormat="1" ht="25.5" x14ac:dyDescent="0.25">
      <c r="A90" s="30">
        <v>14.4</v>
      </c>
      <c r="B90" s="12" t="s">
        <v>13</v>
      </c>
      <c r="C90" s="12"/>
      <c r="D90" s="12"/>
      <c r="E90" s="12"/>
      <c r="F90" s="43"/>
      <c r="G90" s="12"/>
      <c r="H90" s="12"/>
      <c r="I90" s="12"/>
      <c r="J90" s="13"/>
      <c r="K90" s="9"/>
    </row>
    <row r="91" spans="1:11" s="10" customFormat="1" ht="19.5" customHeight="1" x14ac:dyDescent="0.25">
      <c r="A91" s="51" t="s">
        <v>21</v>
      </c>
      <c r="B91" s="52"/>
      <c r="C91" s="35"/>
      <c r="D91" s="35"/>
      <c r="E91" s="35"/>
      <c r="F91" s="34">
        <f>F16+F17+F25+F30+F35+F58+F62+F65+F68+F71+F75+F76+F79+F83+F86</f>
        <v>322647</v>
      </c>
      <c r="G91" s="35"/>
      <c r="H91" s="35"/>
      <c r="I91" s="35"/>
      <c r="J91" s="34">
        <f>J16+J17+J25+J30+J35+J58+J62+J65+J68+J71+J75+J76+J79+J83+J86</f>
        <v>32264.7</v>
      </c>
      <c r="K91" s="9">
        <f t="shared" si="0"/>
        <v>354911.7</v>
      </c>
    </row>
    <row r="93" spans="1:11" s="10" customFormat="1" ht="19.5" customHeight="1" x14ac:dyDescent="0.25">
      <c r="A93" s="15" t="s">
        <v>14</v>
      </c>
      <c r="B93" s="5"/>
      <c r="C93" s="5"/>
      <c r="D93" s="5"/>
      <c r="E93" s="5"/>
      <c r="F93" s="6"/>
      <c r="G93" s="5"/>
      <c r="H93" s="5"/>
      <c r="I93" s="5"/>
      <c r="J93" s="6"/>
      <c r="K93" s="6"/>
    </row>
    <row r="94" spans="1:11" s="10" customFormat="1" ht="19.5" customHeight="1" x14ac:dyDescent="0.25">
      <c r="A94" s="16"/>
      <c r="B94" s="17"/>
      <c r="C94" s="17"/>
      <c r="D94" s="17"/>
      <c r="E94" s="17"/>
      <c r="F94" s="18" t="s">
        <v>15</v>
      </c>
      <c r="G94" s="17"/>
      <c r="H94" s="17"/>
      <c r="I94" s="17"/>
      <c r="J94" s="53" t="s">
        <v>16</v>
      </c>
      <c r="K94" s="54"/>
    </row>
    <row r="95" spans="1:11" s="10" customFormat="1" ht="19.5" customHeight="1" x14ac:dyDescent="0.25">
      <c r="A95" s="19" t="s">
        <v>17</v>
      </c>
      <c r="B95" s="20" t="s">
        <v>27</v>
      </c>
      <c r="C95" s="20"/>
      <c r="D95" s="20"/>
      <c r="E95" s="20"/>
      <c r="F95" s="21">
        <f>K91</f>
        <v>354911.7</v>
      </c>
      <c r="G95" s="20"/>
      <c r="H95" s="20"/>
      <c r="I95" s="20"/>
      <c r="J95" s="55" t="s">
        <v>22</v>
      </c>
      <c r="K95" s="56"/>
    </row>
    <row r="96" spans="1:11" s="10" customFormat="1" ht="19.5" customHeight="1" x14ac:dyDescent="0.25">
      <c r="A96" s="19" t="s">
        <v>18</v>
      </c>
      <c r="B96" s="20" t="s">
        <v>52</v>
      </c>
      <c r="C96" s="37"/>
      <c r="D96" s="37"/>
      <c r="E96" s="37"/>
      <c r="F96" s="22">
        <f>J91</f>
        <v>32264.7</v>
      </c>
      <c r="G96" s="37"/>
      <c r="H96" s="37"/>
      <c r="I96" s="37"/>
      <c r="J96" s="57" t="s">
        <v>19</v>
      </c>
      <c r="K96" s="58"/>
    </row>
    <row r="97" spans="1:14" s="10" customFormat="1" ht="19.5" customHeight="1" x14ac:dyDescent="0.25">
      <c r="A97" s="23" t="s">
        <v>20</v>
      </c>
      <c r="B97" s="24" t="s">
        <v>24</v>
      </c>
      <c r="C97" s="24"/>
      <c r="D97" s="24"/>
      <c r="E97" s="24"/>
      <c r="F97" s="25">
        <f>F91</f>
        <v>322647</v>
      </c>
      <c r="G97" s="24"/>
      <c r="H97" s="24"/>
      <c r="I97" s="24"/>
      <c r="J97" s="47" t="s">
        <v>23</v>
      </c>
      <c r="K97" s="48"/>
    </row>
    <row r="98" spans="1:14" x14ac:dyDescent="0.2">
      <c r="A98" s="3"/>
      <c r="B98" s="4"/>
      <c r="C98" s="4"/>
      <c r="D98" s="4"/>
      <c r="E98" s="4"/>
      <c r="F98" s="3"/>
      <c r="G98" s="4"/>
      <c r="H98" s="4"/>
      <c r="I98" s="4"/>
      <c r="J98" s="3"/>
      <c r="K98" s="3"/>
    </row>
    <row r="99" spans="1:14" x14ac:dyDescent="0.2">
      <c r="A99" s="7"/>
      <c r="B99" s="49"/>
      <c r="C99" s="49"/>
      <c r="D99" s="49"/>
      <c r="E99" s="49"/>
      <c r="F99" s="50"/>
      <c r="G99" s="50"/>
      <c r="H99" s="50"/>
      <c r="I99" s="50"/>
      <c r="J99" s="50"/>
      <c r="K99" s="50"/>
      <c r="N99" s="40"/>
    </row>
    <row r="100" spans="1:14" ht="28.5" customHeight="1" x14ac:dyDescent="0.2">
      <c r="A100" s="26" t="s">
        <v>26</v>
      </c>
      <c r="B100" s="46" t="s">
        <v>141</v>
      </c>
      <c r="C100" s="46"/>
      <c r="D100" s="46"/>
      <c r="E100" s="46"/>
      <c r="F100" s="46"/>
      <c r="G100" s="46"/>
      <c r="H100" s="46"/>
      <c r="I100" s="46"/>
      <c r="J100" s="46"/>
      <c r="K100" s="46"/>
    </row>
    <row r="101" spans="1:14" ht="24.95" customHeight="1" x14ac:dyDescent="0.2">
      <c r="A101" s="26" t="s">
        <v>25</v>
      </c>
      <c r="B101" s="45" t="s">
        <v>142</v>
      </c>
      <c r="C101" s="45"/>
      <c r="D101" s="45"/>
      <c r="E101" s="45"/>
      <c r="F101" s="45"/>
      <c r="G101" s="45"/>
      <c r="H101" s="45"/>
      <c r="I101" s="45"/>
      <c r="J101" s="45"/>
      <c r="K101" s="45"/>
    </row>
    <row r="102" spans="1:14" ht="18" customHeight="1" x14ac:dyDescent="0.2">
      <c r="A102" s="27" t="s">
        <v>143</v>
      </c>
      <c r="B102" s="45" t="s">
        <v>144</v>
      </c>
      <c r="C102" s="45"/>
      <c r="D102" s="45"/>
      <c r="E102" s="45"/>
      <c r="F102" s="45"/>
      <c r="G102" s="45"/>
      <c r="H102" s="45"/>
      <c r="I102" s="45"/>
      <c r="J102" s="45"/>
      <c r="K102" s="45"/>
    </row>
    <row r="103" spans="1:14" ht="39" customHeight="1" x14ac:dyDescent="0.2">
      <c r="A103" s="69" t="s">
        <v>150</v>
      </c>
      <c r="B103" s="45" t="s">
        <v>151</v>
      </c>
      <c r="C103" s="45"/>
      <c r="D103" s="45"/>
      <c r="E103" s="45"/>
      <c r="F103" s="45"/>
      <c r="G103" s="45"/>
      <c r="H103" s="45"/>
      <c r="I103" s="45"/>
      <c r="J103" s="45"/>
      <c r="K103" s="45"/>
    </row>
  </sheetData>
  <mergeCells count="16">
    <mergeCell ref="B102:K102"/>
    <mergeCell ref="B103:K103"/>
    <mergeCell ref="A1:K9"/>
    <mergeCell ref="B101:K101"/>
    <mergeCell ref="B100:K100"/>
    <mergeCell ref="J97:K97"/>
    <mergeCell ref="B99:K99"/>
    <mergeCell ref="A91:B91"/>
    <mergeCell ref="J94:K94"/>
    <mergeCell ref="J95:K95"/>
    <mergeCell ref="J96:K96"/>
    <mergeCell ref="K13:K14"/>
    <mergeCell ref="A13:A14"/>
    <mergeCell ref="B13:B14"/>
    <mergeCell ref="C13:F14"/>
    <mergeCell ref="G13:J14"/>
  </mergeCells>
  <phoneticPr fontId="12" type="noConversion"/>
  <pageMargins left="0.62" right="0.18" top="1.19" bottom="0.99" header="0.16" footer="0.16"/>
  <pageSetup paperSize="9" scale="7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2.A. Finanţarea proiectul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baluta</dc:creator>
  <cp:lastModifiedBy>Andreea Sandu</cp:lastModifiedBy>
  <cp:lastPrinted>2018-10-29T11:25:09Z</cp:lastPrinted>
  <dcterms:created xsi:type="dcterms:W3CDTF">2015-03-15T10:50:54Z</dcterms:created>
  <dcterms:modified xsi:type="dcterms:W3CDTF">2025-01-28T09:53:28Z</dcterms:modified>
</cp:coreProperties>
</file>